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PLANOVI I REBALANS\FINANCIJSKI PLAN ZA 2025\"/>
    </mc:Choice>
  </mc:AlternateContent>
  <xr:revisionPtr revIDLastSave="0" documentId="13_ncr:1_{F4FDDBAB-7A0C-48D1-B014-007BFFEC315E}" xr6:coauthVersionLast="37" xr6:coauthVersionMax="37" xr10:uidLastSave="{00000000-0000-0000-0000-000000000000}"/>
  <bookViews>
    <workbookView xWindow="0" yWindow="0" windowWidth="28800" windowHeight="12225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G15" i="7"/>
  <c r="H15" i="7"/>
  <c r="I15" i="7"/>
  <c r="E15" i="7"/>
  <c r="I82" i="7"/>
  <c r="H82" i="7"/>
  <c r="H80" i="7" s="1"/>
  <c r="G82" i="7"/>
  <c r="F82" i="7"/>
  <c r="E82" i="7"/>
  <c r="I80" i="7"/>
  <c r="G80" i="7"/>
  <c r="F80" i="7"/>
  <c r="E80" i="7"/>
  <c r="I74" i="7"/>
  <c r="I72" i="7" s="1"/>
  <c r="H74" i="7"/>
  <c r="H72" i="7" s="1"/>
  <c r="G74" i="7"/>
  <c r="G72" i="7" s="1"/>
  <c r="F74" i="7"/>
  <c r="F72" i="7" s="1"/>
  <c r="E74" i="7"/>
  <c r="E72" i="7"/>
  <c r="I66" i="7"/>
  <c r="I64" i="7" s="1"/>
  <c r="H66" i="7"/>
  <c r="H64" i="7" s="1"/>
  <c r="G66" i="7"/>
  <c r="G64" i="7" s="1"/>
  <c r="F66" i="7"/>
  <c r="F64" i="7" s="1"/>
  <c r="E66" i="7"/>
  <c r="E64" i="7" s="1"/>
  <c r="I58" i="7"/>
  <c r="I56" i="7" s="1"/>
  <c r="H58" i="7"/>
  <c r="H56" i="7" s="1"/>
  <c r="G58" i="7"/>
  <c r="G56" i="7" s="1"/>
  <c r="F58" i="7"/>
  <c r="F56" i="7" s="1"/>
  <c r="E58" i="7"/>
  <c r="E56" i="7" s="1"/>
  <c r="I50" i="7"/>
  <c r="I48" i="7" s="1"/>
  <c r="H50" i="7"/>
  <c r="H48" i="7" s="1"/>
  <c r="G50" i="7"/>
  <c r="G48" i="7" s="1"/>
  <c r="F50" i="7"/>
  <c r="F48" i="7" s="1"/>
  <c r="E50" i="7"/>
  <c r="E48" i="7" s="1"/>
  <c r="I42" i="7"/>
  <c r="I40" i="7" s="1"/>
  <c r="H42" i="7"/>
  <c r="G42" i="7"/>
  <c r="F42" i="7"/>
  <c r="F40" i="7" s="1"/>
  <c r="E42" i="7"/>
  <c r="E40" i="7" s="1"/>
  <c r="H40" i="7"/>
  <c r="G40" i="7"/>
  <c r="F34" i="7"/>
  <c r="G34" i="7"/>
  <c r="H34" i="7"/>
  <c r="H32" i="7" s="1"/>
  <c r="I34" i="7"/>
  <c r="I32" i="7" s="1"/>
  <c r="E34" i="7"/>
  <c r="E32" i="7" s="1"/>
  <c r="G32" i="7"/>
  <c r="F32" i="7"/>
  <c r="F26" i="7"/>
  <c r="F24" i="7" s="1"/>
  <c r="G26" i="7"/>
  <c r="G24" i="7" s="1"/>
  <c r="H26" i="7"/>
  <c r="H24" i="7" s="1"/>
  <c r="I26" i="7"/>
  <c r="I24" i="7" s="1"/>
  <c r="E7" i="7"/>
  <c r="I16" i="7"/>
  <c r="E26" i="7"/>
  <c r="E24" i="7" s="1"/>
  <c r="H18" i="7"/>
  <c r="H16" i="7" s="1"/>
  <c r="I18" i="7"/>
  <c r="H22" i="7"/>
  <c r="I22" i="7"/>
  <c r="G22" i="7"/>
  <c r="G16" i="7" s="1"/>
  <c r="F22" i="7"/>
  <c r="E22" i="7"/>
  <c r="G18" i="7"/>
  <c r="F18" i="7"/>
  <c r="F16" i="7" s="1"/>
  <c r="E18" i="7"/>
  <c r="E16" i="7" s="1"/>
  <c r="G6" i="7"/>
  <c r="H6" i="7"/>
  <c r="I6" i="7"/>
  <c r="F9" i="7"/>
  <c r="F7" i="7" s="1"/>
  <c r="G9" i="7"/>
  <c r="G7" i="7" s="1"/>
  <c r="H9" i="7"/>
  <c r="H7" i="7" s="1"/>
  <c r="I9" i="7"/>
  <c r="I7" i="7" s="1"/>
  <c r="F6" i="7"/>
  <c r="E9" i="7"/>
  <c r="E6" i="7"/>
  <c r="F39" i="8"/>
  <c r="E39" i="8"/>
  <c r="D39" i="8"/>
  <c r="C39" i="8"/>
  <c r="B39" i="8"/>
  <c r="F36" i="8"/>
  <c r="F28" i="8" s="1"/>
  <c r="E36" i="8"/>
  <c r="D36" i="8"/>
  <c r="C36" i="8"/>
  <c r="B36" i="8"/>
  <c r="F33" i="8"/>
  <c r="E33" i="8"/>
  <c r="D33" i="8"/>
  <c r="C33" i="8"/>
  <c r="B33" i="8"/>
  <c r="F31" i="8"/>
  <c r="E31" i="8"/>
  <c r="D31" i="8"/>
  <c r="C31" i="8"/>
  <c r="B31" i="8"/>
  <c r="F29" i="8"/>
  <c r="E29" i="8"/>
  <c r="E28" i="8" s="1"/>
  <c r="D29" i="8"/>
  <c r="C29" i="8"/>
  <c r="C28" i="8" s="1"/>
  <c r="B29" i="8"/>
  <c r="D28" i="8"/>
  <c r="B28" i="8"/>
  <c r="F27" i="3" l="1"/>
  <c r="G29" i="3"/>
  <c r="H29" i="3"/>
  <c r="F29" i="3"/>
  <c r="F26" i="3"/>
  <c r="B16" i="5" l="1"/>
  <c r="D30" i="3"/>
  <c r="F30" i="3"/>
  <c r="G30" i="3"/>
  <c r="H30" i="3"/>
  <c r="E30" i="3"/>
  <c r="D16" i="5" l="1"/>
  <c r="D10" i="5" s="1"/>
  <c r="E16" i="5"/>
  <c r="E10" i="5" s="1"/>
  <c r="F16" i="5"/>
  <c r="F10" i="5" s="1"/>
  <c r="B10" i="5"/>
  <c r="C16" i="5"/>
  <c r="C10" i="5" s="1"/>
  <c r="B21" i="8" l="1"/>
  <c r="C21" i="8"/>
  <c r="B18" i="8"/>
  <c r="C18" i="8"/>
  <c r="B15" i="8"/>
  <c r="C15" i="8"/>
  <c r="B13" i="8"/>
  <c r="C13" i="8"/>
  <c r="B11" i="8"/>
  <c r="C11" i="8"/>
  <c r="E21" i="8"/>
  <c r="F21" i="8"/>
  <c r="E18" i="8"/>
  <c r="F18" i="8"/>
  <c r="E15" i="8"/>
  <c r="F15" i="8"/>
  <c r="E13" i="8"/>
  <c r="F13" i="8"/>
  <c r="E11" i="8"/>
  <c r="F11" i="8"/>
  <c r="D21" i="8"/>
  <c r="D18" i="8"/>
  <c r="D15" i="8"/>
  <c r="D13" i="8"/>
  <c r="D11" i="8"/>
  <c r="D25" i="3"/>
  <c r="D24" i="3" s="1"/>
  <c r="E25" i="3"/>
  <c r="G12" i="10" s="1"/>
  <c r="D11" i="3"/>
  <c r="D10" i="3" s="1"/>
  <c r="E11" i="3"/>
  <c r="E10" i="3" s="1"/>
  <c r="F13" i="10"/>
  <c r="G13" i="10"/>
  <c r="I13" i="10"/>
  <c r="G25" i="3"/>
  <c r="G24" i="3" s="1"/>
  <c r="H25" i="3"/>
  <c r="J12" i="10" s="1"/>
  <c r="G11" i="3"/>
  <c r="G10" i="3" s="1"/>
  <c r="H11" i="3"/>
  <c r="H10" i="3" s="1"/>
  <c r="J13" i="10"/>
  <c r="I10" i="10"/>
  <c r="J10" i="10"/>
  <c r="F25" i="3"/>
  <c r="F24" i="3" s="1"/>
  <c r="C10" i="8" l="1"/>
  <c r="I9" i="10"/>
  <c r="I8" i="10" s="1"/>
  <c r="J9" i="10"/>
  <c r="J8" i="10" s="1"/>
  <c r="G9" i="10"/>
  <c r="G8" i="10" s="1"/>
  <c r="F9" i="10"/>
  <c r="F8" i="10" s="1"/>
  <c r="H24" i="3"/>
  <c r="D10" i="8"/>
  <c r="B10" i="8"/>
  <c r="G11" i="10"/>
  <c r="F12" i="10"/>
  <c r="F11" i="10" s="1"/>
  <c r="E10" i="8"/>
  <c r="F10" i="8"/>
  <c r="E24" i="3"/>
  <c r="J11" i="10"/>
  <c r="I12" i="10"/>
  <c r="I11" i="10" s="1"/>
  <c r="H13" i="10"/>
  <c r="H12" i="10"/>
  <c r="H10" i="10"/>
  <c r="F11" i="3"/>
  <c r="F10" i="3" s="1"/>
  <c r="J14" i="10" l="1"/>
  <c r="G14" i="10"/>
  <c r="I14" i="10"/>
  <c r="H9" i="10"/>
  <c r="H8" i="10" s="1"/>
  <c r="F14" i="10"/>
  <c r="F37" i="10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H14" i="10" l="1"/>
  <c r="H22" i="10" s="1"/>
  <c r="H28" i="10" s="1"/>
  <c r="H29" i="10" s="1"/>
  <c r="I22" i="10"/>
  <c r="I28" i="10" s="1"/>
  <c r="I29" i="10" s="1"/>
  <c r="J22" i="10"/>
  <c r="J28" i="10" s="1"/>
  <c r="J29" i="10" s="1"/>
  <c r="G29" i="10"/>
  <c r="F22" i="10"/>
  <c r="F28" i="10" s="1"/>
  <c r="F29" i="10" s="1"/>
  <c r="G22" i="10"/>
</calcChain>
</file>

<file path=xl/sharedStrings.xml><?xml version="1.0" encoding="utf-8"?>
<sst xmlns="http://schemas.openxmlformats.org/spreadsheetml/2006/main" count="297" uniqueCount="126">
  <si>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</si>
  <si>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</si>
  <si>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</si>
  <si>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</si>
  <si>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</si>
  <si>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</si>
  <si>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</si>
  <si>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</si>
  <si>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</si>
  <si>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</si>
  <si>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</si>
  <si>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</si>
  <si>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</si>
  <si>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</si>
  <si>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</si>
  <si>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</si>
  <si>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</si>
  <si>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</si>
  <si>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</si>
  <si>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</si>
  <si>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</si>
  <si>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</si>
  <si>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</si>
  <si>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</si>
  <si>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</si>
  <si>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</si>
  <si>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</si>
  <si>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</si>
  <si>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</si>
  <si>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</si>
  <si>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</si>
  <si>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</si>
  <si>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</si>
  <si>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</si>
  <si>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</si>
  <si>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</si>
  <si>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</si>
  <si>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</si>
  <si>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</si>
  <si>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</si>
  <si>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</si>
  <si>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</si>
  <si>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</si>
  <si>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</si>
  <si>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</si>
  <si>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</si>
  <si>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</si>
  <si>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</si>
  <si>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</si>
  <si>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</si>
  <si>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</si>
  <si>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</si>
  <si>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</si>
  <si>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</si>
  <si>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</si>
  <si>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</si>
  <si>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</si>
  <si>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</si>
  <si>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</si>
  <si>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</si>
  <si>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</si>
  <si>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</si>
  <si>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</si>
  <si>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</si>
  <si>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</si>
  <si>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</si>
  <si>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</si>
  <si>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</si>
  <si>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</si>
  <si>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</si>
  <si>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</si>
  <si>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</si>
  <si>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</si>
  <si>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</si>
  <si>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</si>
  <si>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po posebnim propisima</t>
  </si>
  <si>
    <t>Prihodi od prodaje proizvoda i robe te pruženih usluga</t>
  </si>
  <si>
    <t>Financijski rashodi</t>
  </si>
  <si>
    <t>Naknade građanima i kućanstvima</t>
  </si>
  <si>
    <t>31 Vlastiti prihodi</t>
  </si>
  <si>
    <t>44 Decentralizirana sredstva</t>
  </si>
  <si>
    <t xml:space="preserve">   51 Pomoći EU</t>
  </si>
  <si>
    <t>61 Donacije</t>
  </si>
  <si>
    <t>6 Donacije</t>
  </si>
  <si>
    <t>09 Obrazovanje</t>
  </si>
  <si>
    <t>091 Predškolsko i osnovno obrazovanje</t>
  </si>
  <si>
    <t>Izvor financiranja 052</t>
  </si>
  <si>
    <t>Izvor financiranja 011</t>
  </si>
  <si>
    <t>Rashodi za nabavu neproizvedene dugotrajne imovine</t>
  </si>
  <si>
    <t>FINANCIJSKI PLAN PRORAČUNSKOG KORISNIKA JEDINICE LOKALNE I PODRUČNE (REGIONALNE) SAMOUPRAVE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</si>
  <si>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</si>
  <si>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</si>
  <si>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</si>
  <si>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</si>
  <si>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</si>
  <si>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</si>
  <si>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PROGRAM 1024</t>
  </si>
  <si>
    <t>Aktivnost A102401</t>
  </si>
  <si>
    <t>MATERIJALNI I FINANCIJSKI RASHODI</t>
  </si>
  <si>
    <t>DECENTRALIZIRANE FUNKCIJE</t>
  </si>
  <si>
    <t>PROGRAM 1035</t>
  </si>
  <si>
    <t>PLAN RSAHODA I IZDATAKA OSNOVNIH ŠKOLA</t>
  </si>
  <si>
    <t>Aktivnost A103502</t>
  </si>
  <si>
    <t>PROGRAM ŠKOLSTVA</t>
  </si>
  <si>
    <t>Naknade građanima</t>
  </si>
  <si>
    <t>opći prihodi i primici</t>
  </si>
  <si>
    <t>pomoći</t>
  </si>
  <si>
    <t>RASHODI ZA PLAĆE I MATERIJALNA PRAVA</t>
  </si>
  <si>
    <t>Aktivnost A103512</t>
  </si>
  <si>
    <t>Aktivnost A103515</t>
  </si>
  <si>
    <t>DRUGI OBRAZOVNI MATERIJALI</t>
  </si>
  <si>
    <t>Aktivnost A103517</t>
  </si>
  <si>
    <t>POMOĆNICI U NASTAVI NA TERET GRADA ČAKOVCA</t>
  </si>
  <si>
    <t>Aktivnost A103520</t>
  </si>
  <si>
    <t>POMOĆNICI U NASTAVI 2024/2025</t>
  </si>
  <si>
    <t>Izvor financiranja 011, 052, 051</t>
  </si>
  <si>
    <t>opći prihodi i primici, pomoći</t>
  </si>
  <si>
    <t>Aktivnost A103521</t>
  </si>
  <si>
    <t>GRAĐANSKI ODGOJ</t>
  </si>
  <si>
    <t>Aktivnost A103522</t>
  </si>
  <si>
    <t>PREHRANA UČENIKA DRŽAVNI PRORAČUN</t>
  </si>
  <si>
    <t>Izvor financiranja 051, 052</t>
  </si>
  <si>
    <t>Aktivnost A103523</t>
  </si>
  <si>
    <t>POMOĆNICI U NASTAVI 2025/2026</t>
  </si>
  <si>
    <t>POMOĆNICI U NASTAVI 2026/2027</t>
  </si>
  <si>
    <t>Aktivnost A103524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</si>
</sst>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3" fontId="4" fillId="2" borderId="3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10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3" fontId="9" fillId="0" borderId="3" xfId="0" applyNumberFormat="1" applyFont="1" applyFill="1" applyBorder="1" applyAlignment="1" applyProtection="1">
      <alignment horizontal="right" wrapText="1"/>
    </xf>
    <xf numFmtId="0" fontId="9" fillId="0" borderId="0" xfId="0" quotePrefix="1" applyNumberFormat="1" applyFont="1" applyFill="1" applyBorder="1" applyAlignment="1" applyProtection="1">
      <alignment horizontal="center" vertical="center" wrapText="1"/>
    </xf>
    <xf numFmtId="3" fontId="11" fillId="3" borderId="1" xfId="0" quotePrefix="1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 applyProtection="1">
      <alignment horizontal="right" wrapText="1"/>
    </xf>
    <xf numFmtId="0" fontId="11" fillId="0" borderId="0" xfId="0" quotePrefix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3" fontId="9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3" fontId="10" fillId="2" borderId="4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3" fontId="10" fillId="2" borderId="3" xfId="0" applyNumberFormat="1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14" fillId="2" borderId="3" xfId="0" quotePrefix="1" applyFont="1" applyFill="1" applyBorder="1" applyAlignment="1">
      <alignment horizontal="left" vertical="center" wrapText="1"/>
    </xf>
    <xf numFmtId="0" fontId="14" fillId="2" borderId="3" xfId="0" quotePrefix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2" fillId="0" borderId="3" xfId="0" applyFont="1" applyBorder="1"/>
    <xf numFmtId="3" fontId="12" fillId="0" borderId="3" xfId="0" applyNumberFormat="1" applyFont="1" applyBorder="1"/>
    <xf numFmtId="0" fontId="15" fillId="0" borderId="3" xfId="0" applyFont="1" applyBorder="1"/>
    <xf numFmtId="3" fontId="5" fillId="0" borderId="3" xfId="0" applyNumberFormat="1" applyFont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3" fontId="9" fillId="4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 vertical="center"/>
    </xf>
    <xf numFmtId="0" fontId="8" fillId="4" borderId="2" xfId="0" applyNumberFormat="1" applyFont="1" applyFill="1" applyBorder="1" applyAlignment="1" applyProtection="1">
      <alignment vertical="center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quotePrefix="1" applyNumberFormat="1" applyFont="1" applyFill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quotePrefix="1" applyNumberFormat="1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vertical="center" wrapText="1"/>
    </xf>
    <xf numFmtId="0" fontId="8" fillId="4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4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0" workbookViewId="0">
      <selection activeCell="Q31" sqref="Q31"/>
    </sheetView>
  </sheetViews>
  <sheetFormatPr defaultRowHeight="15.75" x14ac:dyDescent="0.25"/>
  <cols>
    <col min="1" max="4" width="9.140625" style="20"/>
    <col min="5" max="10" width="25.28515625" style="20" customWidth="1"/>
    <col min="11" max="16384" width="9.140625" style="20"/>
  </cols>
  <sheetData>
    <row r="1" spans="1:10" ht="42" customHeight="1" x14ac:dyDescent="0.25">
      <c r="A1" s="90" t="s">
        <v>89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90" t="s">
        <v>23</v>
      </c>
      <c r="B3" s="90"/>
      <c r="C3" s="90"/>
      <c r="D3" s="90"/>
      <c r="E3" s="90"/>
      <c r="F3" s="90"/>
      <c r="G3" s="90"/>
      <c r="H3" s="90"/>
      <c r="I3" s="91"/>
      <c r="J3" s="91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21"/>
      <c r="J4" s="21"/>
    </row>
    <row r="5" spans="1:10" x14ac:dyDescent="0.25">
      <c r="A5" s="90" t="s">
        <v>29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22"/>
      <c r="B6" s="23"/>
      <c r="C6" s="23"/>
      <c r="D6" s="23"/>
      <c r="E6" s="24"/>
      <c r="F6" s="25"/>
      <c r="G6" s="25"/>
      <c r="H6" s="25"/>
      <c r="I6" s="25"/>
      <c r="J6" s="26" t="s">
        <v>38</v>
      </c>
    </row>
    <row r="7" spans="1:10" ht="31.5" x14ac:dyDescent="0.25">
      <c r="A7" s="27"/>
      <c r="B7" s="28"/>
      <c r="C7" s="28"/>
      <c r="D7" s="29"/>
      <c r="E7" s="30"/>
      <c r="F7" s="31" t="s">
        <v>90</v>
      </c>
      <c r="G7" s="31" t="s">
        <v>91</v>
      </c>
      <c r="H7" s="31" t="s">
        <v>92</v>
      </c>
      <c r="I7" s="31" t="s">
        <v>45</v>
      </c>
      <c r="J7" s="31" t="s">
        <v>93</v>
      </c>
    </row>
    <row r="8" spans="1:10" x14ac:dyDescent="0.25">
      <c r="A8" s="93" t="s">
        <v>0</v>
      </c>
      <c r="B8" s="94"/>
      <c r="C8" s="94"/>
      <c r="D8" s="94"/>
      <c r="E8" s="95"/>
      <c r="F8" s="81">
        <f t="shared" ref="F8:J8" si="0">F9+F10</f>
        <v>1964184.6</v>
      </c>
      <c r="G8" s="81">
        <f t="shared" si="0"/>
        <v>2558371.98</v>
      </c>
      <c r="H8" s="81">
        <f t="shared" si="0"/>
        <v>3010327</v>
      </c>
      <c r="I8" s="81">
        <f t="shared" si="0"/>
        <v>3010327</v>
      </c>
      <c r="J8" s="81">
        <f t="shared" si="0"/>
        <v>2971427</v>
      </c>
    </row>
    <row r="9" spans="1:10" x14ac:dyDescent="0.25">
      <c r="A9" s="96" t="s">
        <v>39</v>
      </c>
      <c r="B9" s="97"/>
      <c r="C9" s="97"/>
      <c r="D9" s="97"/>
      <c r="E9" s="89"/>
      <c r="F9" s="32">
        <f>' Račun prihoda i rashoda'!D11</f>
        <v>1964184.6</v>
      </c>
      <c r="G9" s="32">
        <f>' Račun prihoda i rashoda'!E11</f>
        <v>2558371.98</v>
      </c>
      <c r="H9" s="32">
        <f>' Račun prihoda i rashoda'!F11</f>
        <v>3010327</v>
      </c>
      <c r="I9" s="32">
        <f>' Račun prihoda i rashoda'!G11</f>
        <v>3010327</v>
      </c>
      <c r="J9" s="32">
        <f>' Račun prihoda i rashoda'!H11</f>
        <v>2971427</v>
      </c>
    </row>
    <row r="10" spans="1:10" x14ac:dyDescent="0.25">
      <c r="A10" s="98" t="s">
        <v>40</v>
      </c>
      <c r="B10" s="89"/>
      <c r="C10" s="89"/>
      <c r="D10" s="89"/>
      <c r="E10" s="89"/>
      <c r="F10" s="32"/>
      <c r="G10" s="32"/>
      <c r="H10" s="32">
        <f>' Račun prihoda i rashoda'!F17</f>
        <v>0</v>
      </c>
      <c r="I10" s="32">
        <f>' Račun prihoda i rashoda'!G17</f>
        <v>0</v>
      </c>
      <c r="J10" s="32">
        <f>' Račun prihoda i rashoda'!H17</f>
        <v>0</v>
      </c>
    </row>
    <row r="11" spans="1:10" x14ac:dyDescent="0.25">
      <c r="A11" s="82" t="s">
        <v>1</v>
      </c>
      <c r="B11" s="83"/>
      <c r="C11" s="83"/>
      <c r="D11" s="83"/>
      <c r="E11" s="83"/>
      <c r="F11" s="81">
        <f t="shared" ref="F11:J11" si="1">F12+F13</f>
        <v>1964184.4900000002</v>
      </c>
      <c r="G11" s="81">
        <f t="shared" si="1"/>
        <v>2558372.13</v>
      </c>
      <c r="H11" s="81">
        <f t="shared" si="1"/>
        <v>3015327</v>
      </c>
      <c r="I11" s="81">
        <f t="shared" si="1"/>
        <v>3010327</v>
      </c>
      <c r="J11" s="81">
        <f t="shared" si="1"/>
        <v>2971427</v>
      </c>
    </row>
    <row r="12" spans="1:10" x14ac:dyDescent="0.25">
      <c r="A12" s="99" t="s">
        <v>41</v>
      </c>
      <c r="B12" s="97"/>
      <c r="C12" s="97"/>
      <c r="D12" s="97"/>
      <c r="E12" s="97"/>
      <c r="F12" s="32">
        <f>' Račun prihoda i rashoda'!D25</f>
        <v>1957408.4900000002</v>
      </c>
      <c r="G12" s="32">
        <f>' Račun prihoda i rashoda'!E25</f>
        <v>2526372.13</v>
      </c>
      <c r="H12" s="32">
        <f>' Račun prihoda i rashoda'!F25</f>
        <v>2987827</v>
      </c>
      <c r="I12" s="32">
        <f>' Račun prihoda i rashoda'!G25</f>
        <v>2982827</v>
      </c>
      <c r="J12" s="32">
        <f>' Račun prihoda i rashoda'!H25</f>
        <v>2943927</v>
      </c>
    </row>
    <row r="13" spans="1:10" x14ac:dyDescent="0.25">
      <c r="A13" s="88" t="s">
        <v>42</v>
      </c>
      <c r="B13" s="89"/>
      <c r="C13" s="89"/>
      <c r="D13" s="89"/>
      <c r="E13" s="89"/>
      <c r="F13" s="33">
        <f>' Račun prihoda i rashoda'!D30</f>
        <v>6776</v>
      </c>
      <c r="G13" s="33">
        <f>' Račun prihoda i rashoda'!E30</f>
        <v>32000</v>
      </c>
      <c r="H13" s="33">
        <f>' Račun prihoda i rashoda'!F30</f>
        <v>27500</v>
      </c>
      <c r="I13" s="33">
        <f>' Račun prihoda i rashoda'!G30</f>
        <v>27500</v>
      </c>
      <c r="J13" s="33">
        <f>' Račun prihoda i rashoda'!H30</f>
        <v>27500</v>
      </c>
    </row>
    <row r="14" spans="1:10" x14ac:dyDescent="0.25">
      <c r="A14" s="100" t="s">
        <v>66</v>
      </c>
      <c r="B14" s="94"/>
      <c r="C14" s="94"/>
      <c r="D14" s="94"/>
      <c r="E14" s="94"/>
      <c r="F14" s="81">
        <f t="shared" ref="F14:J14" si="2">F8-F11</f>
        <v>0.10999999986961484</v>
      </c>
      <c r="G14" s="81">
        <f t="shared" si="2"/>
        <v>-0.14999999990686774</v>
      </c>
      <c r="H14" s="81">
        <f t="shared" si="2"/>
        <v>-5000</v>
      </c>
      <c r="I14" s="81">
        <f t="shared" si="2"/>
        <v>0</v>
      </c>
      <c r="J14" s="81">
        <f t="shared" si="2"/>
        <v>0</v>
      </c>
    </row>
    <row r="15" spans="1:10" x14ac:dyDescent="0.25">
      <c r="A15" s="18"/>
      <c r="B15" s="34"/>
      <c r="C15" s="34"/>
      <c r="D15" s="34"/>
      <c r="E15" s="34"/>
      <c r="F15" s="34"/>
      <c r="G15" s="34"/>
      <c r="H15" s="35"/>
      <c r="I15" s="35"/>
      <c r="J15" s="35"/>
    </row>
    <row r="16" spans="1:10" x14ac:dyDescent="0.25">
      <c r="A16" s="90" t="s">
        <v>30</v>
      </c>
      <c r="B16" s="92"/>
      <c r="C16" s="92"/>
      <c r="D16" s="92"/>
      <c r="E16" s="92"/>
      <c r="F16" s="92"/>
      <c r="G16" s="92"/>
      <c r="H16" s="92"/>
      <c r="I16" s="92"/>
      <c r="J16" s="92"/>
    </row>
    <row r="17" spans="1:10" x14ac:dyDescent="0.25">
      <c r="A17" s="18"/>
      <c r="B17" s="34"/>
      <c r="C17" s="34"/>
      <c r="D17" s="34"/>
      <c r="E17" s="34"/>
      <c r="F17" s="34"/>
      <c r="G17" s="34"/>
      <c r="H17" s="35"/>
      <c r="I17" s="35"/>
      <c r="J17" s="35"/>
    </row>
    <row r="18" spans="1:10" ht="31.5" x14ac:dyDescent="0.25">
      <c r="A18" s="27"/>
      <c r="B18" s="28"/>
      <c r="C18" s="28"/>
      <c r="D18" s="29"/>
      <c r="E18" s="30"/>
      <c r="F18" s="31" t="s">
        <v>90</v>
      </c>
      <c r="G18" s="31" t="s">
        <v>91</v>
      </c>
      <c r="H18" s="31" t="s">
        <v>92</v>
      </c>
      <c r="I18" s="31" t="s">
        <v>45</v>
      </c>
      <c r="J18" s="31" t="s">
        <v>93</v>
      </c>
    </row>
    <row r="19" spans="1:10" x14ac:dyDescent="0.25">
      <c r="A19" s="88" t="s">
        <v>43</v>
      </c>
      <c r="B19" s="89"/>
      <c r="C19" s="89"/>
      <c r="D19" s="89"/>
      <c r="E19" s="89"/>
      <c r="F19" s="33"/>
      <c r="G19" s="33"/>
      <c r="H19" s="33"/>
      <c r="I19" s="33"/>
      <c r="J19" s="36"/>
    </row>
    <row r="20" spans="1:10" x14ac:dyDescent="0.25">
      <c r="A20" s="88" t="s">
        <v>44</v>
      </c>
      <c r="B20" s="89"/>
      <c r="C20" s="89"/>
      <c r="D20" s="89"/>
      <c r="E20" s="89"/>
      <c r="F20" s="33"/>
      <c r="G20" s="33"/>
      <c r="H20" s="33"/>
      <c r="I20" s="33"/>
      <c r="J20" s="36"/>
    </row>
    <row r="21" spans="1:10" x14ac:dyDescent="0.25">
      <c r="A21" s="100" t="s">
        <v>2</v>
      </c>
      <c r="B21" s="94"/>
      <c r="C21" s="94"/>
      <c r="D21" s="94"/>
      <c r="E21" s="94"/>
      <c r="F21" s="81">
        <f>F19-F20</f>
        <v>0</v>
      </c>
      <c r="G21" s="81">
        <f t="shared" ref="G21:J21" si="3">G19-G20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</row>
    <row r="22" spans="1:10" x14ac:dyDescent="0.25">
      <c r="A22" s="100" t="s">
        <v>67</v>
      </c>
      <c r="B22" s="94"/>
      <c r="C22" s="94"/>
      <c r="D22" s="94"/>
      <c r="E22" s="94"/>
      <c r="F22" s="81">
        <f>F14+F21</f>
        <v>0.10999999986961484</v>
      </c>
      <c r="G22" s="81">
        <f t="shared" ref="G22:J22" si="4">G14+G21</f>
        <v>-0.14999999990686774</v>
      </c>
      <c r="H22" s="81">
        <f t="shared" si="4"/>
        <v>-5000</v>
      </c>
      <c r="I22" s="81">
        <f t="shared" si="4"/>
        <v>0</v>
      </c>
      <c r="J22" s="81">
        <f t="shared" si="4"/>
        <v>0</v>
      </c>
    </row>
    <row r="23" spans="1:10" x14ac:dyDescent="0.25">
      <c r="A23" s="37"/>
      <c r="B23" s="34"/>
      <c r="C23" s="34"/>
      <c r="D23" s="34"/>
      <c r="E23" s="34"/>
      <c r="F23" s="34"/>
      <c r="G23" s="34"/>
      <c r="H23" s="35"/>
      <c r="I23" s="35"/>
      <c r="J23" s="35"/>
    </row>
    <row r="24" spans="1:10" x14ac:dyDescent="0.25">
      <c r="A24" s="90" t="s">
        <v>68</v>
      </c>
      <c r="B24" s="92"/>
      <c r="C24" s="92"/>
      <c r="D24" s="92"/>
      <c r="E24" s="92"/>
      <c r="F24" s="92"/>
      <c r="G24" s="92"/>
      <c r="H24" s="92"/>
      <c r="I24" s="92"/>
      <c r="J24" s="92"/>
    </row>
    <row r="25" spans="1:10" x14ac:dyDescent="0.25">
      <c r="A25" s="18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1.5" x14ac:dyDescent="0.25">
      <c r="A26" s="27"/>
      <c r="B26" s="28"/>
      <c r="C26" s="28"/>
      <c r="D26" s="29"/>
      <c r="E26" s="30"/>
      <c r="F26" s="31" t="s">
        <v>90</v>
      </c>
      <c r="G26" s="31" t="s">
        <v>91</v>
      </c>
      <c r="H26" s="31" t="s">
        <v>92</v>
      </c>
      <c r="I26" s="31" t="s">
        <v>45</v>
      </c>
      <c r="J26" s="31" t="s">
        <v>93</v>
      </c>
    </row>
    <row r="27" spans="1:10" ht="15" customHeight="1" x14ac:dyDescent="0.25">
      <c r="A27" s="103" t="s">
        <v>69</v>
      </c>
      <c r="B27" s="104"/>
      <c r="C27" s="104"/>
      <c r="D27" s="104"/>
      <c r="E27" s="105"/>
      <c r="F27" s="38">
        <v>0</v>
      </c>
      <c r="G27" s="38"/>
      <c r="H27" s="38">
        <v>5000</v>
      </c>
      <c r="I27" s="38">
        <v>0</v>
      </c>
      <c r="J27" s="39">
        <v>0</v>
      </c>
    </row>
    <row r="28" spans="1:10" ht="15" customHeight="1" x14ac:dyDescent="0.25">
      <c r="A28" s="100" t="s">
        <v>70</v>
      </c>
      <c r="B28" s="94"/>
      <c r="C28" s="94"/>
      <c r="D28" s="94"/>
      <c r="E28" s="94"/>
      <c r="F28" s="84">
        <f>F22+F27</f>
        <v>0.10999999986961484</v>
      </c>
      <c r="G28" s="84"/>
      <c r="H28" s="84">
        <f t="shared" ref="H28:J28" si="5">H22+H27</f>
        <v>0</v>
      </c>
      <c r="I28" s="84">
        <f t="shared" si="5"/>
        <v>0</v>
      </c>
      <c r="J28" s="85">
        <f t="shared" si="5"/>
        <v>0</v>
      </c>
    </row>
    <row r="29" spans="1:10" ht="45" customHeight="1" x14ac:dyDescent="0.25">
      <c r="A29" s="93" t="s">
        <v>71</v>
      </c>
      <c r="B29" s="106"/>
      <c r="C29" s="106"/>
      <c r="D29" s="106"/>
      <c r="E29" s="107"/>
      <c r="F29" s="84">
        <f>F14+F21+F27-F28</f>
        <v>0</v>
      </c>
      <c r="G29" s="84">
        <f t="shared" ref="G29:J29" si="6">G14+G21+G27-G28</f>
        <v>-0.14999999990686774</v>
      </c>
      <c r="H29" s="84">
        <f t="shared" si="6"/>
        <v>0</v>
      </c>
      <c r="I29" s="84">
        <f t="shared" si="6"/>
        <v>0</v>
      </c>
      <c r="J29" s="85">
        <f t="shared" si="6"/>
        <v>0</v>
      </c>
    </row>
    <row r="30" spans="1:10" x14ac:dyDescent="0.25">
      <c r="A30" s="19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25">
      <c r="A31" s="108" t="s">
        <v>65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0" x14ac:dyDescent="0.25">
      <c r="A32" s="40"/>
      <c r="B32" s="41"/>
      <c r="C32" s="41"/>
      <c r="D32" s="41"/>
      <c r="E32" s="41"/>
      <c r="F32" s="41"/>
      <c r="G32" s="41"/>
      <c r="H32" s="42"/>
      <c r="I32" s="42"/>
      <c r="J32" s="42"/>
    </row>
    <row r="33" spans="1:10" ht="31.5" x14ac:dyDescent="0.25">
      <c r="A33" s="43"/>
      <c r="B33" s="44"/>
      <c r="C33" s="44"/>
      <c r="D33" s="45"/>
      <c r="E33" s="46"/>
      <c r="F33" s="47" t="s">
        <v>90</v>
      </c>
      <c r="G33" s="47" t="s">
        <v>91</v>
      </c>
      <c r="H33" s="47" t="s">
        <v>92</v>
      </c>
      <c r="I33" s="47" t="s">
        <v>45</v>
      </c>
      <c r="J33" s="47" t="s">
        <v>93</v>
      </c>
    </row>
    <row r="34" spans="1:10" x14ac:dyDescent="0.25">
      <c r="A34" s="103" t="s">
        <v>69</v>
      </c>
      <c r="B34" s="104"/>
      <c r="C34" s="104"/>
      <c r="D34" s="104"/>
      <c r="E34" s="105"/>
      <c r="F34" s="38">
        <v>0</v>
      </c>
      <c r="G34" s="38"/>
      <c r="H34" s="38">
        <f>G37</f>
        <v>0</v>
      </c>
      <c r="I34" s="38">
        <f>H37</f>
        <v>0</v>
      </c>
      <c r="J34" s="39">
        <f>I37</f>
        <v>0</v>
      </c>
    </row>
    <row r="35" spans="1:10" ht="28.5" customHeight="1" x14ac:dyDescent="0.25">
      <c r="A35" s="103" t="s">
        <v>72</v>
      </c>
      <c r="B35" s="104"/>
      <c r="C35" s="104"/>
      <c r="D35" s="104"/>
      <c r="E35" s="105"/>
      <c r="F35" s="38">
        <v>0</v>
      </c>
      <c r="G35" s="38">
        <v>0</v>
      </c>
      <c r="H35" s="38">
        <v>0</v>
      </c>
      <c r="I35" s="38">
        <v>0</v>
      </c>
      <c r="J35" s="39">
        <v>0</v>
      </c>
    </row>
    <row r="36" spans="1:10" x14ac:dyDescent="0.25">
      <c r="A36" s="103" t="s">
        <v>73</v>
      </c>
      <c r="B36" s="109"/>
      <c r="C36" s="109"/>
      <c r="D36" s="109"/>
      <c r="E36" s="110"/>
      <c r="F36" s="38">
        <v>0</v>
      </c>
      <c r="G36" s="38">
        <v>0</v>
      </c>
      <c r="H36" s="38">
        <v>0</v>
      </c>
      <c r="I36" s="38">
        <v>0</v>
      </c>
      <c r="J36" s="39">
        <v>0</v>
      </c>
    </row>
    <row r="37" spans="1:10" ht="15" customHeight="1" x14ac:dyDescent="0.25">
      <c r="A37" s="100" t="s">
        <v>70</v>
      </c>
      <c r="B37" s="94"/>
      <c r="C37" s="94"/>
      <c r="D37" s="94"/>
      <c r="E37" s="94"/>
      <c r="F37" s="86">
        <f>F34-F35+F36</f>
        <v>0</v>
      </c>
      <c r="G37" s="86">
        <f t="shared" ref="G37:J37" si="7">G34-G35+G36</f>
        <v>0</v>
      </c>
      <c r="H37" s="86">
        <f t="shared" si="7"/>
        <v>0</v>
      </c>
      <c r="I37" s="86">
        <f t="shared" si="7"/>
        <v>0</v>
      </c>
      <c r="J37" s="87">
        <f t="shared" si="7"/>
        <v>0</v>
      </c>
    </row>
    <row r="38" spans="1:10" ht="17.25" customHeight="1" x14ac:dyDescent="0.25"/>
    <row r="39" spans="1:10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25" workbookViewId="0">
      <selection activeCell="H31" sqref="H31"/>
    </sheetView>
  </sheetViews>
  <sheetFormatPr defaultRowHeight="15.75" x14ac:dyDescent="0.25"/>
  <cols>
    <col min="1" max="1" width="7.42578125" style="20" bestFit="1" customWidth="1"/>
    <col min="2" max="2" width="8.42578125" style="20" bestFit="1" customWidth="1"/>
    <col min="3" max="8" width="25.28515625" style="20" customWidth="1"/>
    <col min="9" max="16384" width="9.140625" style="20"/>
  </cols>
  <sheetData>
    <row r="1" spans="1:8" ht="42" customHeight="1" x14ac:dyDescent="0.25">
      <c r="A1" s="90" t="s">
        <v>89</v>
      </c>
      <c r="B1" s="90"/>
      <c r="C1" s="90"/>
      <c r="D1" s="90"/>
      <c r="E1" s="90"/>
      <c r="F1" s="90"/>
      <c r="G1" s="90"/>
      <c r="H1" s="90"/>
    </row>
    <row r="2" spans="1:8" ht="18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5.75" customHeight="1" x14ac:dyDescent="0.25">
      <c r="A3" s="90" t="s">
        <v>23</v>
      </c>
      <c r="B3" s="90"/>
      <c r="C3" s="90"/>
      <c r="D3" s="90"/>
      <c r="E3" s="90"/>
      <c r="F3" s="90"/>
      <c r="G3" s="90"/>
      <c r="H3" s="90"/>
    </row>
    <row r="4" spans="1:8" x14ac:dyDescent="0.25">
      <c r="A4" s="18"/>
      <c r="B4" s="18"/>
      <c r="C4" s="18"/>
      <c r="D4" s="18"/>
      <c r="E4" s="18"/>
      <c r="F4" s="18"/>
      <c r="G4" s="21"/>
      <c r="H4" s="21"/>
    </row>
    <row r="5" spans="1:8" ht="18" customHeight="1" x14ac:dyDescent="0.25">
      <c r="A5" s="90" t="s">
        <v>4</v>
      </c>
      <c r="B5" s="90"/>
      <c r="C5" s="90"/>
      <c r="D5" s="90"/>
      <c r="E5" s="90"/>
      <c r="F5" s="90"/>
      <c r="G5" s="90"/>
      <c r="H5" s="90"/>
    </row>
    <row r="6" spans="1:8" x14ac:dyDescent="0.25">
      <c r="A6" s="18"/>
      <c r="B6" s="18"/>
      <c r="C6" s="18"/>
      <c r="D6" s="18"/>
      <c r="E6" s="18"/>
      <c r="F6" s="18"/>
      <c r="G6" s="21"/>
      <c r="H6" s="21"/>
    </row>
    <row r="7" spans="1:8" ht="15.75" customHeight="1" x14ac:dyDescent="0.25">
      <c r="A7" s="90" t="s">
        <v>46</v>
      </c>
      <c r="B7" s="90"/>
      <c r="C7" s="90"/>
      <c r="D7" s="90"/>
      <c r="E7" s="90"/>
      <c r="F7" s="90"/>
      <c r="G7" s="90"/>
      <c r="H7" s="90"/>
    </row>
    <row r="8" spans="1:8" x14ac:dyDescent="0.25">
      <c r="A8" s="18"/>
      <c r="B8" s="18"/>
      <c r="C8" s="18"/>
      <c r="D8" s="18"/>
      <c r="E8" s="18"/>
      <c r="F8" s="18"/>
      <c r="G8" s="21"/>
      <c r="H8" s="21"/>
    </row>
    <row r="9" spans="1:8" ht="31.5" x14ac:dyDescent="0.25">
      <c r="A9" s="48" t="s">
        <v>5</v>
      </c>
      <c r="B9" s="49" t="s">
        <v>6</v>
      </c>
      <c r="C9" s="49" t="s">
        <v>3</v>
      </c>
      <c r="D9" s="49" t="s">
        <v>90</v>
      </c>
      <c r="E9" s="48" t="s">
        <v>91</v>
      </c>
      <c r="F9" s="48" t="s">
        <v>94</v>
      </c>
      <c r="G9" s="48" t="s">
        <v>37</v>
      </c>
      <c r="H9" s="48" t="s">
        <v>95</v>
      </c>
    </row>
    <row r="10" spans="1:8" x14ac:dyDescent="0.25">
      <c r="A10" s="50"/>
      <c r="B10" s="51"/>
      <c r="C10" s="52" t="s">
        <v>0</v>
      </c>
      <c r="D10" s="53">
        <f t="shared" ref="D10:E10" si="0">D11+D17</f>
        <v>1964184.6</v>
      </c>
      <c r="E10" s="53">
        <f t="shared" si="0"/>
        <v>2558371.98</v>
      </c>
      <c r="F10" s="53">
        <f>F11+F17</f>
        <v>3010327</v>
      </c>
      <c r="G10" s="53">
        <f t="shared" ref="G10:H10" si="1">G11+G17</f>
        <v>3010327</v>
      </c>
      <c r="H10" s="53">
        <f t="shared" si="1"/>
        <v>2971427</v>
      </c>
    </row>
    <row r="11" spans="1:8" ht="15.75" customHeight="1" x14ac:dyDescent="0.25">
      <c r="A11" s="54">
        <v>6</v>
      </c>
      <c r="B11" s="54"/>
      <c r="C11" s="54" t="s">
        <v>7</v>
      </c>
      <c r="D11" s="55">
        <f t="shared" ref="D11:E11" si="2">D12+D13+D14+D15+D16</f>
        <v>1964184.6</v>
      </c>
      <c r="E11" s="55">
        <f t="shared" si="2"/>
        <v>2558371.98</v>
      </c>
      <c r="F11" s="55">
        <f>F12+F13+F14+F15+F16</f>
        <v>3010327</v>
      </c>
      <c r="G11" s="55">
        <f t="shared" ref="G11:H11" si="3">G12+G13+G14+G15+G16</f>
        <v>3010327</v>
      </c>
      <c r="H11" s="55">
        <f t="shared" si="3"/>
        <v>2971427</v>
      </c>
    </row>
    <row r="12" spans="1:8" ht="47.25" x14ac:dyDescent="0.25">
      <c r="A12" s="54"/>
      <c r="B12" s="56">
        <v>63</v>
      </c>
      <c r="C12" s="56" t="s">
        <v>32</v>
      </c>
      <c r="D12" s="57">
        <v>1860389.59</v>
      </c>
      <c r="E12" s="58">
        <v>2409778.13</v>
      </c>
      <c r="F12" s="58">
        <v>2781200</v>
      </c>
      <c r="G12" s="58">
        <v>2781200</v>
      </c>
      <c r="H12" s="58">
        <v>2742300</v>
      </c>
    </row>
    <row r="13" spans="1:8" x14ac:dyDescent="0.25">
      <c r="A13" s="54"/>
      <c r="B13" s="56">
        <v>64</v>
      </c>
      <c r="C13" s="56" t="s">
        <v>74</v>
      </c>
      <c r="D13" s="57">
        <v>22</v>
      </c>
      <c r="E13" s="58">
        <v>15</v>
      </c>
      <c r="F13" s="58">
        <v>30</v>
      </c>
      <c r="G13" s="58">
        <v>30</v>
      </c>
      <c r="H13" s="58">
        <v>30</v>
      </c>
    </row>
    <row r="14" spans="1:8" ht="31.5" x14ac:dyDescent="0.25">
      <c r="A14" s="59"/>
      <c r="B14" s="59">
        <v>65</v>
      </c>
      <c r="C14" s="60" t="s">
        <v>75</v>
      </c>
      <c r="D14" s="57">
        <v>8433.75</v>
      </c>
      <c r="E14" s="58">
        <v>7200</v>
      </c>
      <c r="F14" s="58">
        <v>6000</v>
      </c>
      <c r="G14" s="58">
        <v>6000</v>
      </c>
      <c r="H14" s="58">
        <v>6000</v>
      </c>
    </row>
    <row r="15" spans="1:8" ht="47.25" x14ac:dyDescent="0.25">
      <c r="A15" s="59"/>
      <c r="B15" s="59">
        <v>66</v>
      </c>
      <c r="C15" s="60" t="s">
        <v>76</v>
      </c>
      <c r="D15" s="57">
        <v>429.57</v>
      </c>
      <c r="E15" s="58">
        <v>0</v>
      </c>
      <c r="F15" s="58">
        <v>0</v>
      </c>
      <c r="G15" s="58">
        <v>0</v>
      </c>
      <c r="H15" s="58">
        <v>0</v>
      </c>
    </row>
    <row r="16" spans="1:8" ht="63" x14ac:dyDescent="0.25">
      <c r="A16" s="59"/>
      <c r="B16" s="59">
        <v>67</v>
      </c>
      <c r="C16" s="56" t="s">
        <v>33</v>
      </c>
      <c r="D16" s="57">
        <v>94909.69</v>
      </c>
      <c r="E16" s="58">
        <v>141378.85</v>
      </c>
      <c r="F16" s="58">
        <v>223097</v>
      </c>
      <c r="G16" s="58">
        <v>223097</v>
      </c>
      <c r="H16" s="58">
        <v>223097</v>
      </c>
    </row>
    <row r="17" spans="1:8" ht="31.5" x14ac:dyDescent="0.25">
      <c r="A17" s="61">
        <v>7</v>
      </c>
      <c r="B17" s="62"/>
      <c r="C17" s="63" t="s">
        <v>8</v>
      </c>
      <c r="D17" s="57">
        <v>0</v>
      </c>
      <c r="E17" s="58">
        <v>0</v>
      </c>
      <c r="F17" s="58">
        <v>0</v>
      </c>
      <c r="G17" s="58">
        <v>0</v>
      </c>
      <c r="H17" s="58">
        <v>0</v>
      </c>
    </row>
    <row r="18" spans="1:8" ht="47.25" x14ac:dyDescent="0.25">
      <c r="A18" s="56"/>
      <c r="B18" s="56">
        <v>72</v>
      </c>
      <c r="C18" s="64" t="s">
        <v>31</v>
      </c>
      <c r="D18" s="57">
        <v>0</v>
      </c>
      <c r="E18" s="58">
        <v>0</v>
      </c>
      <c r="F18" s="58">
        <v>0</v>
      </c>
      <c r="G18" s="58">
        <v>0</v>
      </c>
      <c r="H18" s="65">
        <v>0</v>
      </c>
    </row>
    <row r="21" spans="1:8" x14ac:dyDescent="0.25">
      <c r="A21" s="90" t="s">
        <v>47</v>
      </c>
      <c r="B21" s="111"/>
      <c r="C21" s="111"/>
      <c r="D21" s="111"/>
      <c r="E21" s="111"/>
      <c r="F21" s="111"/>
      <c r="G21" s="111"/>
      <c r="H21" s="111"/>
    </row>
    <row r="22" spans="1:8" x14ac:dyDescent="0.25">
      <c r="A22" s="18"/>
      <c r="B22" s="18"/>
      <c r="C22" s="18"/>
      <c r="D22" s="18"/>
      <c r="E22" s="18"/>
      <c r="F22" s="18"/>
      <c r="G22" s="21"/>
      <c r="H22" s="21"/>
    </row>
    <row r="23" spans="1:8" ht="31.5" x14ac:dyDescent="0.25">
      <c r="A23" s="48" t="s">
        <v>5</v>
      </c>
      <c r="B23" s="49" t="s">
        <v>6</v>
      </c>
      <c r="C23" s="49" t="s">
        <v>9</v>
      </c>
      <c r="D23" s="49" t="s">
        <v>90</v>
      </c>
      <c r="E23" s="48" t="s">
        <v>91</v>
      </c>
      <c r="F23" s="48" t="s">
        <v>94</v>
      </c>
      <c r="G23" s="48" t="s">
        <v>37</v>
      </c>
      <c r="H23" s="48" t="s">
        <v>95</v>
      </c>
    </row>
    <row r="24" spans="1:8" x14ac:dyDescent="0.25">
      <c r="A24" s="50"/>
      <c r="B24" s="51"/>
      <c r="C24" s="52" t="s">
        <v>1</v>
      </c>
      <c r="D24" s="53">
        <f t="shared" ref="D24:E24" si="4">D25+D30</f>
        <v>1964184.4900000002</v>
      </c>
      <c r="E24" s="53">
        <f t="shared" si="4"/>
        <v>2558372.13</v>
      </c>
      <c r="F24" s="53">
        <f>F25+F30</f>
        <v>3015327</v>
      </c>
      <c r="G24" s="53">
        <f t="shared" ref="G24:H24" si="5">G25+G30</f>
        <v>3010327</v>
      </c>
      <c r="H24" s="53">
        <f t="shared" si="5"/>
        <v>2971427</v>
      </c>
    </row>
    <row r="25" spans="1:8" ht="15.75" customHeight="1" x14ac:dyDescent="0.25">
      <c r="A25" s="54">
        <v>3</v>
      </c>
      <c r="B25" s="54"/>
      <c r="C25" s="54" t="s">
        <v>10</v>
      </c>
      <c r="D25" s="55">
        <f t="shared" ref="D25:E25" si="6">SUM(D26:D29)</f>
        <v>1957408.4900000002</v>
      </c>
      <c r="E25" s="55">
        <f t="shared" si="6"/>
        <v>2526372.13</v>
      </c>
      <c r="F25" s="55">
        <f>SUM(F26:F29)</f>
        <v>2987827</v>
      </c>
      <c r="G25" s="55">
        <f t="shared" ref="G25:H25" si="7">SUM(G26:G29)</f>
        <v>2982827</v>
      </c>
      <c r="H25" s="55">
        <f t="shared" si="7"/>
        <v>2943927</v>
      </c>
    </row>
    <row r="26" spans="1:8" ht="15.75" customHeight="1" x14ac:dyDescent="0.25">
      <c r="A26" s="54"/>
      <c r="B26" s="56">
        <v>31</v>
      </c>
      <c r="C26" s="56" t="s">
        <v>11</v>
      </c>
      <c r="D26" s="57">
        <v>1632515.02</v>
      </c>
      <c r="E26" s="58">
        <v>2144087</v>
      </c>
      <c r="F26" s="58">
        <f>2381500+111200+74360+3920+37740</f>
        <v>2608720</v>
      </c>
      <c r="G26" s="58">
        <v>2608720</v>
      </c>
      <c r="H26" s="58">
        <v>2570980</v>
      </c>
    </row>
    <row r="27" spans="1:8" x14ac:dyDescent="0.25">
      <c r="A27" s="59"/>
      <c r="B27" s="59">
        <v>32</v>
      </c>
      <c r="C27" s="59" t="s">
        <v>26</v>
      </c>
      <c r="D27" s="57">
        <v>268920.12</v>
      </c>
      <c r="E27" s="58">
        <v>350865.13</v>
      </c>
      <c r="F27" s="58">
        <f>347007</f>
        <v>347007</v>
      </c>
      <c r="G27" s="58">
        <v>342007</v>
      </c>
      <c r="H27" s="58">
        <v>340847</v>
      </c>
    </row>
    <row r="28" spans="1:8" x14ac:dyDescent="0.25">
      <c r="A28" s="59"/>
      <c r="B28" s="59">
        <v>34</v>
      </c>
      <c r="C28" s="59" t="s">
        <v>77</v>
      </c>
      <c r="D28" s="57">
        <v>500</v>
      </c>
      <c r="E28" s="58">
        <v>500</v>
      </c>
      <c r="F28" s="58">
        <v>400</v>
      </c>
      <c r="G28" s="58">
        <v>400</v>
      </c>
      <c r="H28" s="58">
        <v>400</v>
      </c>
    </row>
    <row r="29" spans="1:8" ht="31.5" x14ac:dyDescent="0.25">
      <c r="A29" s="59"/>
      <c r="B29" s="59">
        <v>37</v>
      </c>
      <c r="C29" s="60" t="s">
        <v>78</v>
      </c>
      <c r="D29" s="57">
        <v>55473.35</v>
      </c>
      <c r="E29" s="58">
        <v>30920</v>
      </c>
      <c r="F29" s="58">
        <f>8400+23300</f>
        <v>31700</v>
      </c>
      <c r="G29" s="58">
        <f t="shared" ref="G29:H29" si="8">8400+23300</f>
        <v>31700</v>
      </c>
      <c r="H29" s="58">
        <f t="shared" si="8"/>
        <v>31700</v>
      </c>
    </row>
    <row r="30" spans="1:8" ht="31.5" x14ac:dyDescent="0.25">
      <c r="A30" s="61">
        <v>4</v>
      </c>
      <c r="B30" s="62"/>
      <c r="C30" s="63" t="s">
        <v>12</v>
      </c>
      <c r="D30" s="55">
        <f>D31+D32</f>
        <v>6776</v>
      </c>
      <c r="E30" s="55">
        <f>E31+E32</f>
        <v>32000</v>
      </c>
      <c r="F30" s="55">
        <f t="shared" ref="F30:H30" si="9">F31+F32</f>
        <v>27500</v>
      </c>
      <c r="G30" s="55">
        <f t="shared" si="9"/>
        <v>27500</v>
      </c>
      <c r="H30" s="55">
        <f t="shared" si="9"/>
        <v>27500</v>
      </c>
    </row>
    <row r="31" spans="1:8" ht="47.25" x14ac:dyDescent="0.25">
      <c r="A31" s="66"/>
      <c r="B31" s="67">
        <v>41</v>
      </c>
      <c r="C31" s="64" t="s">
        <v>88</v>
      </c>
      <c r="D31" s="57">
        <v>0</v>
      </c>
      <c r="E31" s="58">
        <v>0</v>
      </c>
      <c r="F31" s="58">
        <v>0</v>
      </c>
      <c r="G31" s="58">
        <v>0</v>
      </c>
      <c r="H31" s="58">
        <v>0</v>
      </c>
    </row>
    <row r="32" spans="1:8" ht="47.25" x14ac:dyDescent="0.25">
      <c r="A32" s="56"/>
      <c r="B32" s="56">
        <v>42</v>
      </c>
      <c r="C32" s="64" t="s">
        <v>34</v>
      </c>
      <c r="D32" s="57">
        <v>6776</v>
      </c>
      <c r="E32" s="58">
        <v>32000</v>
      </c>
      <c r="F32" s="58">
        <v>27500</v>
      </c>
      <c r="G32" s="58">
        <v>27500</v>
      </c>
      <c r="H32" s="58">
        <v>27500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topLeftCell="A19" workbookViewId="0">
      <selection activeCell="I37" sqref="I37"/>
    </sheetView>
  </sheetViews>
  <sheetFormatPr defaultRowHeight="15.75" x14ac:dyDescent="0.25"/>
  <cols>
    <col min="1" max="6" width="25.28515625" style="20" customWidth="1"/>
    <col min="7" max="16384" width="9.140625" style="20"/>
  </cols>
  <sheetData>
    <row r="1" spans="1:6" ht="42" customHeight="1" x14ac:dyDescent="0.25">
      <c r="A1" s="90" t="s">
        <v>89</v>
      </c>
      <c r="B1" s="90"/>
      <c r="C1" s="90"/>
      <c r="D1" s="90"/>
      <c r="E1" s="90"/>
      <c r="F1" s="90"/>
    </row>
    <row r="2" spans="1:6" ht="18" customHeight="1" x14ac:dyDescent="0.25">
      <c r="A2" s="18"/>
      <c r="B2" s="18"/>
      <c r="C2" s="18"/>
      <c r="D2" s="18"/>
      <c r="E2" s="18"/>
      <c r="F2" s="18"/>
    </row>
    <row r="3" spans="1:6" ht="15.75" customHeight="1" x14ac:dyDescent="0.25">
      <c r="A3" s="90" t="s">
        <v>23</v>
      </c>
      <c r="B3" s="90"/>
      <c r="C3" s="90"/>
      <c r="D3" s="90"/>
      <c r="E3" s="90"/>
      <c r="F3" s="90"/>
    </row>
    <row r="4" spans="1:6" x14ac:dyDescent="0.25">
      <c r="B4" s="18"/>
      <c r="C4" s="18"/>
      <c r="D4" s="18"/>
      <c r="E4" s="21"/>
      <c r="F4" s="21"/>
    </row>
    <row r="5" spans="1:6" ht="18" customHeight="1" x14ac:dyDescent="0.25">
      <c r="A5" s="90" t="s">
        <v>4</v>
      </c>
      <c r="B5" s="90"/>
      <c r="C5" s="90"/>
      <c r="D5" s="90"/>
      <c r="E5" s="90"/>
      <c r="F5" s="90"/>
    </row>
    <row r="6" spans="1:6" x14ac:dyDescent="0.25">
      <c r="A6" s="18"/>
      <c r="B6" s="18"/>
      <c r="C6" s="18"/>
      <c r="D6" s="18"/>
      <c r="E6" s="21"/>
      <c r="F6" s="21"/>
    </row>
    <row r="7" spans="1:6" ht="15.75" customHeight="1" x14ac:dyDescent="0.25">
      <c r="A7" s="90" t="s">
        <v>48</v>
      </c>
      <c r="B7" s="90"/>
      <c r="C7" s="90"/>
      <c r="D7" s="90"/>
      <c r="E7" s="90"/>
      <c r="F7" s="90"/>
    </row>
    <row r="8" spans="1:6" x14ac:dyDescent="0.25">
      <c r="A8" s="18"/>
      <c r="B8" s="18"/>
      <c r="C8" s="18"/>
      <c r="D8" s="18"/>
      <c r="E8" s="21"/>
      <c r="F8" s="21"/>
    </row>
    <row r="9" spans="1:6" ht="31.5" x14ac:dyDescent="0.25">
      <c r="A9" s="48" t="s">
        <v>50</v>
      </c>
      <c r="B9" s="49" t="s">
        <v>90</v>
      </c>
      <c r="C9" s="48" t="s">
        <v>91</v>
      </c>
      <c r="D9" s="48" t="s">
        <v>94</v>
      </c>
      <c r="E9" s="48" t="s">
        <v>37</v>
      </c>
      <c r="F9" s="48" t="s">
        <v>95</v>
      </c>
    </row>
    <row r="10" spans="1:6" x14ac:dyDescent="0.25">
      <c r="A10" s="76" t="s">
        <v>0</v>
      </c>
      <c r="B10" s="53">
        <f t="shared" ref="B10:C10" si="0">B11+B13+B15+B18+B21</f>
        <v>1964184.79</v>
      </c>
      <c r="C10" s="53">
        <f t="shared" si="0"/>
        <v>2558372.08</v>
      </c>
      <c r="D10" s="53">
        <f>D11+D13+D15+D18+D21</f>
        <v>3010327</v>
      </c>
      <c r="E10" s="53">
        <f t="shared" ref="E10:F10" si="1">E11+E13+E15+E18+E21</f>
        <v>3010327</v>
      </c>
      <c r="F10" s="53">
        <f t="shared" si="1"/>
        <v>2971427</v>
      </c>
    </row>
    <row r="11" spans="1:6" x14ac:dyDescent="0.25">
      <c r="A11" s="63" t="s">
        <v>55</v>
      </c>
      <c r="B11" s="53">
        <f t="shared" ref="B11:C11" si="2">B12</f>
        <v>94910</v>
      </c>
      <c r="C11" s="53">
        <f t="shared" si="2"/>
        <v>141379</v>
      </c>
      <c r="D11" s="53">
        <f>D12</f>
        <v>223097</v>
      </c>
      <c r="E11" s="53">
        <f t="shared" ref="E11:F11" si="3">E12</f>
        <v>223097</v>
      </c>
      <c r="F11" s="53">
        <f t="shared" si="3"/>
        <v>223097</v>
      </c>
    </row>
    <row r="12" spans="1:6" x14ac:dyDescent="0.25">
      <c r="A12" s="69" t="s">
        <v>56</v>
      </c>
      <c r="B12" s="58">
        <v>94910</v>
      </c>
      <c r="C12" s="58">
        <v>141379</v>
      </c>
      <c r="D12" s="58">
        <v>223097</v>
      </c>
      <c r="E12" s="58">
        <v>223097</v>
      </c>
      <c r="F12" s="58">
        <v>223097</v>
      </c>
    </row>
    <row r="13" spans="1:6" x14ac:dyDescent="0.25">
      <c r="A13" s="77" t="s">
        <v>57</v>
      </c>
      <c r="B13" s="55">
        <f t="shared" ref="B13:C13" si="4">B14</f>
        <v>22</v>
      </c>
      <c r="C13" s="55">
        <f t="shared" si="4"/>
        <v>15</v>
      </c>
      <c r="D13" s="55">
        <f>D14</f>
        <v>30</v>
      </c>
      <c r="E13" s="55">
        <f t="shared" ref="E13:F13" si="5">E14</f>
        <v>30</v>
      </c>
      <c r="F13" s="55">
        <f t="shared" si="5"/>
        <v>30</v>
      </c>
    </row>
    <row r="14" spans="1:6" x14ac:dyDescent="0.25">
      <c r="A14" s="69" t="s">
        <v>79</v>
      </c>
      <c r="B14" s="78">
        <v>22</v>
      </c>
      <c r="C14" s="79">
        <v>15</v>
      </c>
      <c r="D14" s="58">
        <v>30</v>
      </c>
      <c r="E14" s="58">
        <v>30</v>
      </c>
      <c r="F14" s="58">
        <v>30</v>
      </c>
    </row>
    <row r="15" spans="1:6" ht="31.5" x14ac:dyDescent="0.25">
      <c r="A15" s="54" t="s">
        <v>53</v>
      </c>
      <c r="B15" s="55">
        <f t="shared" ref="B15:C15" si="6">B16+B17</f>
        <v>8434</v>
      </c>
      <c r="C15" s="55">
        <f t="shared" si="6"/>
        <v>7200</v>
      </c>
      <c r="D15" s="55">
        <f>D16+D17</f>
        <v>6000</v>
      </c>
      <c r="E15" s="55">
        <f t="shared" ref="E15:F15" si="7">E16+E17</f>
        <v>6000</v>
      </c>
      <c r="F15" s="55">
        <f t="shared" si="7"/>
        <v>6000</v>
      </c>
    </row>
    <row r="16" spans="1:6" ht="31.5" x14ac:dyDescent="0.25">
      <c r="A16" s="68" t="s">
        <v>54</v>
      </c>
      <c r="B16" s="57">
        <v>8434</v>
      </c>
      <c r="C16" s="58">
        <v>7200</v>
      </c>
      <c r="D16" s="58">
        <v>6000</v>
      </c>
      <c r="E16" s="58">
        <v>6000</v>
      </c>
      <c r="F16" s="58">
        <v>6000</v>
      </c>
    </row>
    <row r="17" spans="1:6" ht="31.5" x14ac:dyDescent="0.25">
      <c r="A17" s="68" t="s">
        <v>80</v>
      </c>
      <c r="B17" s="57"/>
      <c r="C17" s="58"/>
      <c r="D17" s="58"/>
      <c r="E17" s="58"/>
      <c r="F17" s="58"/>
    </row>
    <row r="18" spans="1:6" x14ac:dyDescent="0.25">
      <c r="A18" s="76" t="s">
        <v>51</v>
      </c>
      <c r="B18" s="55">
        <f t="shared" ref="B18:C18" si="8">B19+B20</f>
        <v>1860818.79</v>
      </c>
      <c r="C18" s="55">
        <f t="shared" si="8"/>
        <v>2409778.08</v>
      </c>
      <c r="D18" s="55">
        <f>D19+D20</f>
        <v>2781200</v>
      </c>
      <c r="E18" s="55">
        <f t="shared" ref="E18:F18" si="9">E19+E20</f>
        <v>2781200</v>
      </c>
      <c r="F18" s="55">
        <f t="shared" si="9"/>
        <v>2742300</v>
      </c>
    </row>
    <row r="19" spans="1:6" x14ac:dyDescent="0.25">
      <c r="A19" s="80" t="s">
        <v>81</v>
      </c>
      <c r="B19" s="57">
        <v>39068.199999999997</v>
      </c>
      <c r="C19" s="58">
        <v>26962.95</v>
      </c>
      <c r="D19" s="58"/>
      <c r="E19" s="58"/>
      <c r="F19" s="65"/>
    </row>
    <row r="20" spans="1:6" x14ac:dyDescent="0.25">
      <c r="A20" s="69" t="s">
        <v>52</v>
      </c>
      <c r="B20" s="57">
        <v>1821750.59</v>
      </c>
      <c r="C20" s="58">
        <v>2382815.13</v>
      </c>
      <c r="D20" s="58">
        <v>2781200</v>
      </c>
      <c r="E20" s="58">
        <v>2781200</v>
      </c>
      <c r="F20" s="58">
        <v>2742300</v>
      </c>
    </row>
    <row r="21" spans="1:6" x14ac:dyDescent="0.25">
      <c r="A21" s="77" t="s">
        <v>83</v>
      </c>
      <c r="B21" s="55">
        <f t="shared" ref="B21:C21" si="10">B22</f>
        <v>0</v>
      </c>
      <c r="C21" s="55">
        <f t="shared" si="10"/>
        <v>0</v>
      </c>
      <c r="D21" s="55">
        <f>D22</f>
        <v>0</v>
      </c>
      <c r="E21" s="55">
        <f t="shared" ref="E21:F21" si="11">E22</f>
        <v>0</v>
      </c>
      <c r="F21" s="55">
        <f t="shared" si="11"/>
        <v>0</v>
      </c>
    </row>
    <row r="22" spans="1:6" x14ac:dyDescent="0.25">
      <c r="A22" s="69" t="s">
        <v>82</v>
      </c>
      <c r="B22" s="58"/>
      <c r="C22" s="58"/>
      <c r="D22" s="58"/>
      <c r="E22" s="58"/>
      <c r="F22" s="65"/>
    </row>
    <row r="25" spans="1:6" ht="15.75" customHeight="1" x14ac:dyDescent="0.25">
      <c r="A25" s="90" t="s">
        <v>49</v>
      </c>
      <c r="B25" s="90"/>
      <c r="C25" s="90"/>
      <c r="D25" s="90"/>
      <c r="E25" s="90"/>
      <c r="F25" s="90"/>
    </row>
    <row r="26" spans="1:6" x14ac:dyDescent="0.25">
      <c r="A26" s="18"/>
      <c r="B26" s="18"/>
      <c r="C26" s="18"/>
      <c r="D26" s="18"/>
      <c r="E26" s="21"/>
      <c r="F26" s="21"/>
    </row>
    <row r="27" spans="1:6" ht="31.5" x14ac:dyDescent="0.25">
      <c r="A27" s="48" t="s">
        <v>50</v>
      </c>
      <c r="B27" s="49" t="s">
        <v>90</v>
      </c>
      <c r="C27" s="48" t="s">
        <v>91</v>
      </c>
      <c r="D27" s="48" t="s">
        <v>94</v>
      </c>
      <c r="E27" s="48" t="s">
        <v>37</v>
      </c>
      <c r="F27" s="48" t="s">
        <v>95</v>
      </c>
    </row>
    <row r="28" spans="1:6" x14ac:dyDescent="0.25">
      <c r="A28" s="76" t="s">
        <v>1</v>
      </c>
      <c r="B28" s="53">
        <f t="shared" ref="B28:C28" si="12">B29+B31+B33+B36+B39</f>
        <v>1964184.79</v>
      </c>
      <c r="C28" s="53">
        <f t="shared" si="12"/>
        <v>2558372.08</v>
      </c>
      <c r="D28" s="53">
        <f>D29+D31+D33+D36+D39</f>
        <v>3010327</v>
      </c>
      <c r="E28" s="53">
        <f t="shared" ref="E28:F28" si="13">E29+E31+E33+E36+E39</f>
        <v>3010327</v>
      </c>
      <c r="F28" s="53">
        <f t="shared" si="13"/>
        <v>2971427</v>
      </c>
    </row>
    <row r="29" spans="1:6" ht="15.75" customHeight="1" x14ac:dyDescent="0.25">
      <c r="A29" s="63" t="s">
        <v>55</v>
      </c>
      <c r="B29" s="53">
        <f t="shared" ref="B29:C29" si="14">B30</f>
        <v>94910</v>
      </c>
      <c r="C29" s="53">
        <f t="shared" si="14"/>
        <v>141379</v>
      </c>
      <c r="D29" s="53">
        <f>D30</f>
        <v>223097</v>
      </c>
      <c r="E29" s="53">
        <f t="shared" ref="E29:F29" si="15">E30</f>
        <v>223097</v>
      </c>
      <c r="F29" s="53">
        <f t="shared" si="15"/>
        <v>223097</v>
      </c>
    </row>
    <row r="30" spans="1:6" x14ac:dyDescent="0.25">
      <c r="A30" s="69" t="s">
        <v>56</v>
      </c>
      <c r="B30" s="58">
        <v>94910</v>
      </c>
      <c r="C30" s="58">
        <v>141379</v>
      </c>
      <c r="D30" s="58">
        <v>223097</v>
      </c>
      <c r="E30" s="58">
        <v>223097</v>
      </c>
      <c r="F30" s="58">
        <v>223097</v>
      </c>
    </row>
    <row r="31" spans="1:6" x14ac:dyDescent="0.25">
      <c r="A31" s="63" t="s">
        <v>57</v>
      </c>
      <c r="B31" s="55">
        <f t="shared" ref="B31:C31" si="16">B32</f>
        <v>22</v>
      </c>
      <c r="C31" s="55">
        <f t="shared" si="16"/>
        <v>15</v>
      </c>
      <c r="D31" s="55">
        <f>D32</f>
        <v>30</v>
      </c>
      <c r="E31" s="55">
        <f t="shared" ref="E31:F31" si="17">E32</f>
        <v>30</v>
      </c>
      <c r="F31" s="55">
        <f t="shared" si="17"/>
        <v>30</v>
      </c>
    </row>
    <row r="32" spans="1:6" x14ac:dyDescent="0.25">
      <c r="A32" s="69" t="s">
        <v>58</v>
      </c>
      <c r="B32" s="78">
        <v>22</v>
      </c>
      <c r="C32" s="79">
        <v>15</v>
      </c>
      <c r="D32" s="58">
        <v>30</v>
      </c>
      <c r="E32" s="58">
        <v>30</v>
      </c>
      <c r="F32" s="58">
        <v>30</v>
      </c>
    </row>
    <row r="33" spans="1:6" ht="31.5" x14ac:dyDescent="0.25">
      <c r="A33" s="54" t="s">
        <v>53</v>
      </c>
      <c r="B33" s="55">
        <f t="shared" ref="B33:C33" si="18">B34+B35</f>
        <v>8434</v>
      </c>
      <c r="C33" s="55">
        <f t="shared" si="18"/>
        <v>7200</v>
      </c>
      <c r="D33" s="55">
        <f>D34+D35</f>
        <v>6000</v>
      </c>
      <c r="E33" s="55">
        <f t="shared" ref="E33:F33" si="19">E34+E35</f>
        <v>6000</v>
      </c>
      <c r="F33" s="55">
        <f t="shared" si="19"/>
        <v>6000</v>
      </c>
    </row>
    <row r="34" spans="1:6" ht="31.5" x14ac:dyDescent="0.25">
      <c r="A34" s="68" t="s">
        <v>54</v>
      </c>
      <c r="B34" s="57">
        <v>8434</v>
      </c>
      <c r="C34" s="58">
        <v>7200</v>
      </c>
      <c r="D34" s="58">
        <v>6000</v>
      </c>
      <c r="E34" s="58">
        <v>6000</v>
      </c>
      <c r="F34" s="58">
        <v>6000</v>
      </c>
    </row>
    <row r="35" spans="1:6" ht="31.5" x14ac:dyDescent="0.25">
      <c r="A35" s="68" t="s">
        <v>80</v>
      </c>
      <c r="B35" s="57"/>
      <c r="C35" s="58"/>
      <c r="D35" s="58"/>
      <c r="E35" s="58"/>
      <c r="F35" s="58"/>
    </row>
    <row r="36" spans="1:6" x14ac:dyDescent="0.25">
      <c r="A36" s="76" t="s">
        <v>51</v>
      </c>
      <c r="B36" s="55">
        <f t="shared" ref="B36:C36" si="20">B37+B38</f>
        <v>1860818.79</v>
      </c>
      <c r="C36" s="55">
        <f t="shared" si="20"/>
        <v>2409778.08</v>
      </c>
      <c r="D36" s="55">
        <f>D37+D38</f>
        <v>2781200</v>
      </c>
      <c r="E36" s="55">
        <f t="shared" ref="E36:F36" si="21">E37+E38</f>
        <v>2781200</v>
      </c>
      <c r="F36" s="55">
        <f t="shared" si="21"/>
        <v>2742300</v>
      </c>
    </row>
    <row r="37" spans="1:6" x14ac:dyDescent="0.25">
      <c r="A37" s="80" t="s">
        <v>81</v>
      </c>
      <c r="B37" s="57">
        <v>39068.199999999997</v>
      </c>
      <c r="C37" s="58">
        <v>26962.95</v>
      </c>
      <c r="D37" s="58"/>
      <c r="E37" s="58"/>
      <c r="F37" s="65"/>
    </row>
    <row r="38" spans="1:6" x14ac:dyDescent="0.25">
      <c r="A38" s="69" t="s">
        <v>52</v>
      </c>
      <c r="B38" s="57">
        <v>1821750.59</v>
      </c>
      <c r="C38" s="58">
        <v>2382815.13</v>
      </c>
      <c r="D38" s="58">
        <v>2781200</v>
      </c>
      <c r="E38" s="58">
        <v>2781200</v>
      </c>
      <c r="F38" s="58">
        <v>2742300</v>
      </c>
    </row>
    <row r="39" spans="1:6" x14ac:dyDescent="0.25">
      <c r="A39" s="77" t="s">
        <v>83</v>
      </c>
      <c r="B39" s="55">
        <f t="shared" ref="B39:C39" si="22">B40</f>
        <v>0</v>
      </c>
      <c r="C39" s="55">
        <f t="shared" si="22"/>
        <v>0</v>
      </c>
      <c r="D39" s="55">
        <f>D40</f>
        <v>0</v>
      </c>
      <c r="E39" s="55">
        <f t="shared" ref="E39:F39" si="23">E40</f>
        <v>0</v>
      </c>
      <c r="F39" s="55">
        <f t="shared" si="23"/>
        <v>0</v>
      </c>
    </row>
    <row r="40" spans="1:6" x14ac:dyDescent="0.25">
      <c r="A40" s="69" t="s">
        <v>82</v>
      </c>
      <c r="B40" s="58"/>
      <c r="C40" s="58"/>
      <c r="D40" s="58"/>
      <c r="E40" s="58"/>
      <c r="F40" s="65"/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workbookViewId="0">
      <selection activeCell="A5" sqref="A5:F5"/>
    </sheetView>
  </sheetViews>
  <sheetFormatPr defaultRowHeight="15.75" x14ac:dyDescent="0.25"/>
  <cols>
    <col min="1" max="1" width="37.7109375" style="20" customWidth="1"/>
    <col min="2" max="6" width="25.28515625" style="20" customWidth="1"/>
    <col min="7" max="16384" width="9.140625" style="20"/>
  </cols>
  <sheetData>
    <row r="1" spans="1:6" ht="42" customHeight="1" x14ac:dyDescent="0.25">
      <c r="A1" s="90" t="s">
        <v>89</v>
      </c>
      <c r="B1" s="90"/>
      <c r="C1" s="90"/>
      <c r="D1" s="90"/>
      <c r="E1" s="90"/>
      <c r="F1" s="90"/>
    </row>
    <row r="2" spans="1:6" ht="18" customHeight="1" x14ac:dyDescent="0.25">
      <c r="A2" s="18"/>
      <c r="B2" s="18"/>
      <c r="C2" s="18"/>
      <c r="D2" s="18"/>
      <c r="E2" s="18"/>
      <c r="F2" s="18"/>
    </row>
    <row r="3" spans="1:6" x14ac:dyDescent="0.25">
      <c r="A3" s="90" t="s">
        <v>23</v>
      </c>
      <c r="B3" s="90"/>
      <c r="C3" s="90"/>
      <c r="D3" s="90"/>
      <c r="E3" s="91"/>
      <c r="F3" s="91"/>
    </row>
    <row r="4" spans="1:6" x14ac:dyDescent="0.25">
      <c r="A4" s="18"/>
      <c r="B4" s="18"/>
      <c r="C4" s="18"/>
      <c r="D4" s="18"/>
      <c r="E4" s="21"/>
      <c r="F4" s="21"/>
    </row>
    <row r="5" spans="1:6" ht="18" customHeight="1" x14ac:dyDescent="0.25">
      <c r="A5" s="90" t="s">
        <v>4</v>
      </c>
      <c r="B5" s="92"/>
      <c r="C5" s="92"/>
      <c r="D5" s="92"/>
      <c r="E5" s="92"/>
      <c r="F5" s="92"/>
    </row>
    <row r="6" spans="1:6" x14ac:dyDescent="0.25">
      <c r="A6" s="18"/>
      <c r="B6" s="18"/>
      <c r="C6" s="18"/>
      <c r="D6" s="18"/>
      <c r="E6" s="21"/>
      <c r="F6" s="21"/>
    </row>
    <row r="7" spans="1:6" x14ac:dyDescent="0.25">
      <c r="A7" s="90" t="s">
        <v>13</v>
      </c>
      <c r="B7" s="111"/>
      <c r="C7" s="111"/>
      <c r="D7" s="111"/>
      <c r="E7" s="111"/>
      <c r="F7" s="111"/>
    </row>
    <row r="8" spans="1:6" x14ac:dyDescent="0.25">
      <c r="A8" s="18"/>
      <c r="B8" s="18"/>
      <c r="C8" s="18"/>
      <c r="D8" s="18"/>
      <c r="E8" s="21"/>
      <c r="F8" s="21"/>
    </row>
    <row r="9" spans="1:6" ht="31.5" x14ac:dyDescent="0.25">
      <c r="A9" s="48" t="s">
        <v>50</v>
      </c>
      <c r="B9" s="49" t="s">
        <v>90</v>
      </c>
      <c r="C9" s="48" t="s">
        <v>91</v>
      </c>
      <c r="D9" s="48" t="s">
        <v>94</v>
      </c>
      <c r="E9" s="48" t="s">
        <v>37</v>
      </c>
      <c r="F9" s="48" t="s">
        <v>95</v>
      </c>
    </row>
    <row r="10" spans="1:6" ht="15.75" customHeight="1" x14ac:dyDescent="0.25">
      <c r="A10" s="54" t="s">
        <v>14</v>
      </c>
      <c r="B10" s="55">
        <f>B11+B14+B16</f>
        <v>1964184.59</v>
      </c>
      <c r="C10" s="55">
        <f>C11+C14+C16</f>
        <v>2558372.13</v>
      </c>
      <c r="D10" s="55">
        <f t="shared" ref="D10:F10" si="0">D11+D14+D16</f>
        <v>3015327</v>
      </c>
      <c r="E10" s="55">
        <f t="shared" si="0"/>
        <v>3010327</v>
      </c>
      <c r="F10" s="55">
        <f t="shared" si="0"/>
        <v>2971427</v>
      </c>
    </row>
    <row r="11" spans="1:6" ht="15.75" customHeight="1" x14ac:dyDescent="0.25">
      <c r="A11" s="54" t="s">
        <v>15</v>
      </c>
      <c r="B11" s="57"/>
      <c r="C11" s="58"/>
      <c r="D11" s="58"/>
      <c r="E11" s="58"/>
      <c r="F11" s="58"/>
    </row>
    <row r="12" spans="1:6" ht="31.5" x14ac:dyDescent="0.25">
      <c r="A12" s="68" t="s">
        <v>16</v>
      </c>
      <c r="B12" s="57"/>
      <c r="C12" s="58"/>
      <c r="D12" s="58"/>
      <c r="E12" s="58"/>
      <c r="F12" s="58"/>
    </row>
    <row r="13" spans="1:6" x14ac:dyDescent="0.25">
      <c r="A13" s="66" t="s">
        <v>17</v>
      </c>
      <c r="B13" s="57"/>
      <c r="C13" s="58"/>
      <c r="D13" s="58"/>
      <c r="E13" s="58"/>
      <c r="F13" s="58"/>
    </row>
    <row r="14" spans="1:6" x14ac:dyDescent="0.25">
      <c r="A14" s="54" t="s">
        <v>18</v>
      </c>
      <c r="B14" s="57"/>
      <c r="C14" s="58"/>
      <c r="D14" s="58"/>
      <c r="E14" s="58"/>
      <c r="F14" s="65"/>
    </row>
    <row r="15" spans="1:6" ht="31.5" x14ac:dyDescent="0.25">
      <c r="A15" s="71" t="s">
        <v>19</v>
      </c>
      <c r="B15" s="57"/>
      <c r="C15" s="58"/>
      <c r="D15" s="58"/>
      <c r="E15" s="58"/>
      <c r="F15" s="65"/>
    </row>
    <row r="16" spans="1:6" x14ac:dyDescent="0.25">
      <c r="A16" s="72" t="s">
        <v>84</v>
      </c>
      <c r="B16" s="73">
        <f>B17</f>
        <v>1964184.59</v>
      </c>
      <c r="C16" s="73">
        <f>C17</f>
        <v>2558372.13</v>
      </c>
      <c r="D16" s="73">
        <f t="shared" ref="D16:F16" si="1">D17</f>
        <v>3015327</v>
      </c>
      <c r="E16" s="73">
        <f t="shared" si="1"/>
        <v>3010327</v>
      </c>
      <c r="F16" s="73">
        <f t="shared" si="1"/>
        <v>2971427</v>
      </c>
    </row>
    <row r="17" spans="1:6" x14ac:dyDescent="0.25">
      <c r="A17" s="74" t="s">
        <v>85</v>
      </c>
      <c r="B17" s="75">
        <v>1964184.59</v>
      </c>
      <c r="C17" s="75">
        <v>2558372.13</v>
      </c>
      <c r="D17" s="75">
        <v>3015327</v>
      </c>
      <c r="E17" s="75">
        <v>3010327</v>
      </c>
      <c r="F17" s="75">
        <v>2971427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21" sqref="H21"/>
    </sheetView>
  </sheetViews>
  <sheetFormatPr defaultRowHeight="15.75" x14ac:dyDescent="0.25"/>
  <cols>
    <col min="1" max="1" width="7.42578125" style="20" bestFit="1" customWidth="1"/>
    <col min="2" max="2" width="8.42578125" style="20" bestFit="1" customWidth="1"/>
    <col min="3" max="8" width="25.28515625" style="20" customWidth="1"/>
    <col min="9" max="16384" width="9.140625" style="20"/>
  </cols>
  <sheetData>
    <row r="1" spans="1:8" ht="42" customHeight="1" x14ac:dyDescent="0.25">
      <c r="A1" s="90" t="s">
        <v>89</v>
      </c>
      <c r="B1" s="90"/>
      <c r="C1" s="90"/>
      <c r="D1" s="90"/>
      <c r="E1" s="90"/>
      <c r="F1" s="90"/>
      <c r="G1" s="90"/>
      <c r="H1" s="90"/>
    </row>
    <row r="2" spans="1:8" ht="18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5.75" customHeight="1" x14ac:dyDescent="0.25">
      <c r="A3" s="90" t="s">
        <v>23</v>
      </c>
      <c r="B3" s="90"/>
      <c r="C3" s="90"/>
      <c r="D3" s="90"/>
      <c r="E3" s="90"/>
      <c r="F3" s="90"/>
      <c r="G3" s="90"/>
      <c r="H3" s="90"/>
    </row>
    <row r="4" spans="1:8" x14ac:dyDescent="0.25">
      <c r="A4" s="18"/>
      <c r="B4" s="18"/>
      <c r="C4" s="18"/>
      <c r="D4" s="18"/>
      <c r="E4" s="18"/>
      <c r="F4" s="18"/>
      <c r="G4" s="21"/>
      <c r="H4" s="21"/>
    </row>
    <row r="5" spans="1:8" ht="18" customHeight="1" x14ac:dyDescent="0.25">
      <c r="A5" s="90" t="s">
        <v>59</v>
      </c>
      <c r="B5" s="90"/>
      <c r="C5" s="90"/>
      <c r="D5" s="90"/>
      <c r="E5" s="90"/>
      <c r="F5" s="90"/>
      <c r="G5" s="90"/>
      <c r="H5" s="90"/>
    </row>
    <row r="6" spans="1:8" x14ac:dyDescent="0.25">
      <c r="A6" s="18"/>
      <c r="B6" s="18"/>
      <c r="C6" s="18"/>
      <c r="D6" s="18"/>
      <c r="E6" s="18"/>
      <c r="F6" s="18"/>
      <c r="G6" s="21"/>
      <c r="H6" s="21"/>
    </row>
    <row r="7" spans="1:8" ht="31.5" x14ac:dyDescent="0.25">
      <c r="A7" s="48" t="s">
        <v>5</v>
      </c>
      <c r="B7" s="49" t="s">
        <v>6</v>
      </c>
      <c r="C7" s="49" t="s">
        <v>35</v>
      </c>
      <c r="D7" s="49" t="s">
        <v>90</v>
      </c>
      <c r="E7" s="48" t="s">
        <v>91</v>
      </c>
      <c r="F7" s="48" t="s">
        <v>94</v>
      </c>
      <c r="G7" s="48" t="s">
        <v>37</v>
      </c>
      <c r="H7" s="48" t="s">
        <v>95</v>
      </c>
    </row>
    <row r="8" spans="1:8" x14ac:dyDescent="0.25">
      <c r="A8" s="50"/>
      <c r="B8" s="51"/>
      <c r="C8" s="52" t="s">
        <v>61</v>
      </c>
      <c r="D8" s="51"/>
      <c r="E8" s="50"/>
      <c r="F8" s="50"/>
      <c r="G8" s="50"/>
      <c r="H8" s="50"/>
    </row>
    <row r="9" spans="1:8" ht="31.5" x14ac:dyDescent="0.25">
      <c r="A9" s="54">
        <v>8</v>
      </c>
      <c r="B9" s="54"/>
      <c r="C9" s="54" t="s">
        <v>20</v>
      </c>
      <c r="D9" s="57"/>
      <c r="E9" s="58"/>
      <c r="F9" s="58"/>
      <c r="G9" s="58"/>
      <c r="H9" s="58"/>
    </row>
    <row r="10" spans="1:8" x14ac:dyDescent="0.25">
      <c r="A10" s="54"/>
      <c r="B10" s="56">
        <v>84</v>
      </c>
      <c r="C10" s="56" t="s">
        <v>27</v>
      </c>
      <c r="D10" s="57"/>
      <c r="E10" s="58"/>
      <c r="F10" s="58"/>
      <c r="G10" s="58"/>
      <c r="H10" s="58"/>
    </row>
    <row r="11" spans="1:8" x14ac:dyDescent="0.25">
      <c r="A11" s="54"/>
      <c r="B11" s="56"/>
      <c r="C11" s="70"/>
      <c r="D11" s="57"/>
      <c r="E11" s="58"/>
      <c r="F11" s="58"/>
      <c r="G11" s="58"/>
      <c r="H11" s="58"/>
    </row>
    <row r="12" spans="1:8" x14ac:dyDescent="0.25">
      <c r="A12" s="54"/>
      <c r="B12" s="56"/>
      <c r="C12" s="52" t="s">
        <v>64</v>
      </c>
      <c r="D12" s="57"/>
      <c r="E12" s="58"/>
      <c r="F12" s="58"/>
      <c r="G12" s="58"/>
      <c r="H12" s="58"/>
    </row>
    <row r="13" spans="1:8" ht="47.25" x14ac:dyDescent="0.25">
      <c r="A13" s="61">
        <v>5</v>
      </c>
      <c r="B13" s="62"/>
      <c r="C13" s="63" t="s">
        <v>21</v>
      </c>
      <c r="D13" s="57"/>
      <c r="E13" s="58"/>
      <c r="F13" s="58"/>
      <c r="G13" s="58"/>
      <c r="H13" s="58"/>
    </row>
    <row r="14" spans="1:8" ht="47.25" x14ac:dyDescent="0.25">
      <c r="A14" s="56"/>
      <c r="B14" s="56">
        <v>54</v>
      </c>
      <c r="C14" s="64" t="s">
        <v>28</v>
      </c>
      <c r="D14" s="57"/>
      <c r="E14" s="58"/>
      <c r="F14" s="58"/>
      <c r="G14" s="58"/>
      <c r="H14" s="6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J5" sqref="J5"/>
    </sheetView>
  </sheetViews>
  <sheetFormatPr defaultRowHeight="15.75" x14ac:dyDescent="0.25"/>
  <cols>
    <col min="1" max="6" width="25.28515625" style="20" customWidth="1"/>
    <col min="7" max="16384" width="9.140625" style="20"/>
  </cols>
  <sheetData>
    <row r="1" spans="1:6" ht="42" customHeight="1" x14ac:dyDescent="0.25">
      <c r="A1" s="90" t="s">
        <v>89</v>
      </c>
      <c r="B1" s="90"/>
      <c r="C1" s="90"/>
      <c r="D1" s="90"/>
      <c r="E1" s="90"/>
      <c r="F1" s="90"/>
    </row>
    <row r="2" spans="1:6" ht="18" customHeight="1" x14ac:dyDescent="0.25">
      <c r="A2" s="18"/>
      <c r="B2" s="18"/>
      <c r="C2" s="18"/>
      <c r="D2" s="18"/>
      <c r="E2" s="18"/>
      <c r="F2" s="18"/>
    </row>
    <row r="3" spans="1:6" ht="15.75" customHeight="1" x14ac:dyDescent="0.25">
      <c r="A3" s="90" t="s">
        <v>23</v>
      </c>
      <c r="B3" s="90"/>
      <c r="C3" s="90"/>
      <c r="D3" s="90"/>
      <c r="E3" s="90"/>
      <c r="F3" s="90"/>
    </row>
    <row r="4" spans="1:6" x14ac:dyDescent="0.25">
      <c r="A4" s="18"/>
      <c r="B4" s="18"/>
      <c r="C4" s="18"/>
      <c r="D4" s="18"/>
      <c r="E4" s="21"/>
      <c r="F4" s="21"/>
    </row>
    <row r="5" spans="1:6" ht="18" customHeight="1" x14ac:dyDescent="0.25">
      <c r="A5" s="90" t="s">
        <v>60</v>
      </c>
      <c r="B5" s="90"/>
      <c r="C5" s="90"/>
      <c r="D5" s="90"/>
      <c r="E5" s="90"/>
      <c r="F5" s="90"/>
    </row>
    <row r="6" spans="1:6" x14ac:dyDescent="0.25">
      <c r="A6" s="18"/>
      <c r="B6" s="18"/>
      <c r="C6" s="18"/>
      <c r="D6" s="18"/>
      <c r="E6" s="21"/>
      <c r="F6" s="21"/>
    </row>
    <row r="7" spans="1:6" ht="31.5" x14ac:dyDescent="0.25">
      <c r="A7" s="49" t="s">
        <v>50</v>
      </c>
      <c r="B7" s="49" t="s">
        <v>90</v>
      </c>
      <c r="C7" s="48" t="s">
        <v>91</v>
      </c>
      <c r="D7" s="48" t="s">
        <v>94</v>
      </c>
      <c r="E7" s="48" t="s">
        <v>37</v>
      </c>
      <c r="F7" s="48" t="s">
        <v>95</v>
      </c>
    </row>
    <row r="8" spans="1:6" x14ac:dyDescent="0.25">
      <c r="A8" s="54" t="s">
        <v>61</v>
      </c>
      <c r="B8" s="57"/>
      <c r="C8" s="58"/>
      <c r="D8" s="58"/>
      <c r="E8" s="58"/>
      <c r="F8" s="58"/>
    </row>
    <row r="9" spans="1:6" ht="31.5" x14ac:dyDescent="0.25">
      <c r="A9" s="54" t="s">
        <v>62</v>
      </c>
      <c r="B9" s="57"/>
      <c r="C9" s="58"/>
      <c r="D9" s="58"/>
      <c r="E9" s="58"/>
      <c r="F9" s="58"/>
    </row>
    <row r="10" spans="1:6" ht="31.5" x14ac:dyDescent="0.25">
      <c r="A10" s="68" t="s">
        <v>63</v>
      </c>
      <c r="B10" s="57"/>
      <c r="C10" s="58"/>
      <c r="D10" s="58"/>
      <c r="E10" s="58"/>
      <c r="F10" s="58"/>
    </row>
    <row r="11" spans="1:6" x14ac:dyDescent="0.25">
      <c r="A11" s="68"/>
      <c r="B11" s="57"/>
      <c r="C11" s="58"/>
      <c r="D11" s="58"/>
      <c r="E11" s="58"/>
      <c r="F11" s="58"/>
    </row>
    <row r="12" spans="1:6" x14ac:dyDescent="0.25">
      <c r="A12" s="54" t="s">
        <v>64</v>
      </c>
      <c r="B12" s="57"/>
      <c r="C12" s="58"/>
      <c r="D12" s="58"/>
      <c r="E12" s="58"/>
      <c r="F12" s="58"/>
    </row>
    <row r="13" spans="1:6" x14ac:dyDescent="0.25">
      <c r="A13" s="63" t="s">
        <v>55</v>
      </c>
      <c r="B13" s="57"/>
      <c r="C13" s="58"/>
      <c r="D13" s="58"/>
      <c r="E13" s="58"/>
      <c r="F13" s="58"/>
    </row>
    <row r="14" spans="1:6" x14ac:dyDescent="0.25">
      <c r="A14" s="69" t="s">
        <v>56</v>
      </c>
      <c r="B14" s="57"/>
      <c r="C14" s="58"/>
      <c r="D14" s="58"/>
      <c r="E14" s="58"/>
      <c r="F14" s="65"/>
    </row>
    <row r="15" spans="1:6" x14ac:dyDescent="0.25">
      <c r="A15" s="63" t="s">
        <v>57</v>
      </c>
      <c r="B15" s="57"/>
      <c r="C15" s="58"/>
      <c r="D15" s="58"/>
      <c r="E15" s="58"/>
      <c r="F15" s="65"/>
    </row>
    <row r="16" spans="1:6" x14ac:dyDescent="0.25">
      <c r="A16" s="69" t="s">
        <v>58</v>
      </c>
      <c r="B16" s="57"/>
      <c r="C16" s="58"/>
      <c r="D16" s="58"/>
      <c r="E16" s="58"/>
      <c r="F16" s="6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7"/>
  <sheetViews>
    <sheetView tabSelected="1" workbookViewId="0">
      <selection activeCell="P15" sqref="P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15.75" x14ac:dyDescent="0.25">
      <c r="A1" s="112" t="s">
        <v>36</v>
      </c>
      <c r="B1" s="112"/>
      <c r="C1" s="112"/>
      <c r="D1" s="112"/>
      <c r="E1" s="112"/>
      <c r="F1" s="112"/>
      <c r="G1" s="112"/>
      <c r="H1" s="112"/>
      <c r="I1" s="112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12" t="s">
        <v>22</v>
      </c>
      <c r="B3" s="92"/>
      <c r="C3" s="92"/>
      <c r="D3" s="92"/>
      <c r="E3" s="92"/>
      <c r="F3" s="92"/>
      <c r="G3" s="92"/>
      <c r="H3" s="92"/>
      <c r="I3" s="92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25.5" x14ac:dyDescent="0.25">
      <c r="A5" s="113" t="s">
        <v>24</v>
      </c>
      <c r="B5" s="114"/>
      <c r="C5" s="115"/>
      <c r="D5" s="6" t="s">
        <v>25</v>
      </c>
      <c r="E5" s="6" t="s">
        <v>90</v>
      </c>
      <c r="F5" s="7" t="s">
        <v>91</v>
      </c>
      <c r="G5" s="7" t="s">
        <v>94</v>
      </c>
      <c r="H5" s="7" t="s">
        <v>37</v>
      </c>
      <c r="I5" s="7" t="s">
        <v>95</v>
      </c>
    </row>
    <row r="6" spans="1:9" x14ac:dyDescent="0.25">
      <c r="A6" s="119" t="s">
        <v>96</v>
      </c>
      <c r="B6" s="120"/>
      <c r="C6" s="121"/>
      <c r="D6" s="9" t="s">
        <v>99</v>
      </c>
      <c r="E6" s="12">
        <f>SUM(E10:E12)</f>
        <v>73428</v>
      </c>
      <c r="F6" s="12">
        <f>SUM(F10:F12)</f>
        <v>77585</v>
      </c>
      <c r="G6" s="12">
        <f t="shared" ref="G6:I6" si="0">SUM(G10:G12)</f>
        <v>77585</v>
      </c>
      <c r="H6" s="12">
        <f t="shared" si="0"/>
        <v>77585</v>
      </c>
      <c r="I6" s="12">
        <f t="shared" si="0"/>
        <v>77585</v>
      </c>
    </row>
    <row r="7" spans="1:9" ht="25.5" x14ac:dyDescent="0.25">
      <c r="A7" s="119" t="s">
        <v>97</v>
      </c>
      <c r="B7" s="120"/>
      <c r="C7" s="121"/>
      <c r="D7" s="9" t="s">
        <v>98</v>
      </c>
      <c r="E7" s="125">
        <f>SUM(E9)</f>
        <v>73428</v>
      </c>
      <c r="F7" s="125">
        <f t="shared" ref="F7:I7" si="1">SUM(F9)</f>
        <v>77585</v>
      </c>
      <c r="G7" s="125">
        <f t="shared" si="1"/>
        <v>77585</v>
      </c>
      <c r="H7" s="125">
        <f t="shared" si="1"/>
        <v>77585</v>
      </c>
      <c r="I7" s="125">
        <f t="shared" si="1"/>
        <v>77585</v>
      </c>
    </row>
    <row r="8" spans="1:9" x14ac:dyDescent="0.25">
      <c r="A8" s="116" t="s">
        <v>87</v>
      </c>
      <c r="B8" s="117"/>
      <c r="C8" s="118"/>
      <c r="D8" s="10" t="s">
        <v>105</v>
      </c>
      <c r="E8" s="12"/>
      <c r="F8" s="12"/>
      <c r="G8" s="12"/>
      <c r="H8" s="12"/>
      <c r="I8" s="12"/>
    </row>
    <row r="9" spans="1:9" x14ac:dyDescent="0.25">
      <c r="A9" s="122">
        <v>3</v>
      </c>
      <c r="B9" s="123"/>
      <c r="C9" s="124"/>
      <c r="D9" s="8" t="s">
        <v>10</v>
      </c>
      <c r="E9" s="12">
        <f>SUM(E10:E12)</f>
        <v>73428</v>
      </c>
      <c r="F9" s="12">
        <f t="shared" ref="F9:I9" si="2">SUM(F10:F12)</f>
        <v>77585</v>
      </c>
      <c r="G9" s="12">
        <f t="shared" si="2"/>
        <v>77585</v>
      </c>
      <c r="H9" s="12">
        <f t="shared" si="2"/>
        <v>77585</v>
      </c>
      <c r="I9" s="12">
        <f t="shared" si="2"/>
        <v>77585</v>
      </c>
    </row>
    <row r="10" spans="1:9" x14ac:dyDescent="0.25">
      <c r="A10" s="122">
        <v>31</v>
      </c>
      <c r="B10" s="123"/>
      <c r="C10" s="124"/>
      <c r="D10" s="8" t="s">
        <v>11</v>
      </c>
      <c r="E10" s="3"/>
      <c r="F10" s="4"/>
      <c r="G10" s="4"/>
      <c r="H10" s="4"/>
      <c r="I10" s="5"/>
    </row>
    <row r="11" spans="1:9" x14ac:dyDescent="0.25">
      <c r="A11" s="122">
        <v>32</v>
      </c>
      <c r="B11" s="123"/>
      <c r="C11" s="124"/>
      <c r="D11" s="8" t="s">
        <v>26</v>
      </c>
      <c r="E11" s="125">
        <v>72928</v>
      </c>
      <c r="F11" s="12">
        <v>77085</v>
      </c>
      <c r="G11" s="12">
        <v>77185</v>
      </c>
      <c r="H11" s="12">
        <v>77185</v>
      </c>
      <c r="I11" s="12">
        <v>77185</v>
      </c>
    </row>
    <row r="12" spans="1:9" x14ac:dyDescent="0.25">
      <c r="A12" s="122">
        <v>34</v>
      </c>
      <c r="B12" s="123"/>
      <c r="C12" s="124"/>
      <c r="D12" s="13" t="s">
        <v>77</v>
      </c>
      <c r="E12" s="3">
        <v>500</v>
      </c>
      <c r="F12" s="4">
        <v>500</v>
      </c>
      <c r="G12" s="4">
        <v>400</v>
      </c>
      <c r="H12" s="4">
        <v>400</v>
      </c>
      <c r="I12" s="5">
        <v>400</v>
      </c>
    </row>
    <row r="14" spans="1:9" ht="25.5" x14ac:dyDescent="0.25">
      <c r="A14" s="113" t="s">
        <v>24</v>
      </c>
      <c r="B14" s="114"/>
      <c r="C14" s="115"/>
      <c r="D14" s="6" t="s">
        <v>25</v>
      </c>
      <c r="E14" s="6" t="s">
        <v>90</v>
      </c>
      <c r="F14" s="7" t="s">
        <v>91</v>
      </c>
      <c r="G14" s="7" t="s">
        <v>94</v>
      </c>
      <c r="H14" s="7" t="s">
        <v>37</v>
      </c>
      <c r="I14" s="7" t="s">
        <v>95</v>
      </c>
    </row>
    <row r="15" spans="1:9" ht="25.5" x14ac:dyDescent="0.25">
      <c r="A15" s="119" t="s">
        <v>100</v>
      </c>
      <c r="B15" s="120"/>
      <c r="C15" s="121"/>
      <c r="D15" s="15" t="s">
        <v>101</v>
      </c>
      <c r="E15" s="12">
        <f>SUM(E16,E24,E32,E40,E48,E56,E64,E72,E80)</f>
        <v>1839793.25</v>
      </c>
      <c r="F15" s="12">
        <f t="shared" ref="F15:I15" si="3">SUM(F16,F24,F32,F40,F48,F56,F64,F72,F80)</f>
        <v>2458696.13</v>
      </c>
      <c r="G15" s="12">
        <f t="shared" si="3"/>
        <v>2937742</v>
      </c>
      <c r="H15" s="12">
        <f t="shared" si="3"/>
        <v>2932743</v>
      </c>
      <c r="I15" s="12">
        <f t="shared" si="3"/>
        <v>2893844</v>
      </c>
    </row>
    <row r="16" spans="1:9" x14ac:dyDescent="0.25">
      <c r="A16" s="119" t="s">
        <v>102</v>
      </c>
      <c r="B16" s="120"/>
      <c r="C16" s="121"/>
      <c r="D16" s="15" t="s">
        <v>103</v>
      </c>
      <c r="E16" s="3">
        <f>SUM(E18,E22)</f>
        <v>76763.210000000006</v>
      </c>
      <c r="F16" s="3">
        <f t="shared" ref="F16:I16" si="4">SUM(F18,F22)</f>
        <v>61457</v>
      </c>
      <c r="G16" s="3">
        <f t="shared" si="4"/>
        <v>60622</v>
      </c>
      <c r="H16" s="3">
        <f t="shared" si="4"/>
        <v>60622</v>
      </c>
      <c r="I16" s="3">
        <f t="shared" si="4"/>
        <v>60622</v>
      </c>
    </row>
    <row r="17" spans="1:9" x14ac:dyDescent="0.25">
      <c r="A17" s="116" t="s">
        <v>86</v>
      </c>
      <c r="B17" s="117"/>
      <c r="C17" s="118"/>
      <c r="D17" s="16" t="s">
        <v>106</v>
      </c>
      <c r="E17" s="12"/>
      <c r="F17" s="12"/>
      <c r="G17" s="12"/>
      <c r="H17" s="12"/>
      <c r="I17" s="12"/>
    </row>
    <row r="18" spans="1:9" x14ac:dyDescent="0.25">
      <c r="A18" s="122">
        <v>3</v>
      </c>
      <c r="B18" s="123"/>
      <c r="C18" s="124"/>
      <c r="D18" s="17" t="s">
        <v>10</v>
      </c>
      <c r="E18" s="12">
        <f>SUM(E19:E21)</f>
        <v>69987.11</v>
      </c>
      <c r="F18" s="12">
        <f t="shared" ref="F18" si="5">SUM(F19:F21)</f>
        <v>29457</v>
      </c>
      <c r="G18" s="12">
        <f t="shared" ref="G18" si="6">SUM(G19:G21)</f>
        <v>33122</v>
      </c>
      <c r="H18" s="12">
        <f t="shared" ref="H18" si="7">SUM(H19:H21)</f>
        <v>33122</v>
      </c>
      <c r="I18" s="12">
        <f t="shared" ref="I18" si="8">SUM(I19:I21)</f>
        <v>33122</v>
      </c>
    </row>
    <row r="19" spans="1:9" x14ac:dyDescent="0.25">
      <c r="A19" s="122">
        <v>31</v>
      </c>
      <c r="B19" s="123"/>
      <c r="C19" s="124"/>
      <c r="D19" s="17" t="s">
        <v>11</v>
      </c>
      <c r="E19" s="3">
        <v>1120.07</v>
      </c>
      <c r="F19" s="4"/>
      <c r="G19" s="4"/>
      <c r="H19" s="4"/>
      <c r="I19" s="4"/>
    </row>
    <row r="20" spans="1:9" x14ac:dyDescent="0.25">
      <c r="A20" s="122">
        <v>32</v>
      </c>
      <c r="B20" s="123"/>
      <c r="C20" s="124"/>
      <c r="D20" s="17" t="s">
        <v>26</v>
      </c>
      <c r="E20" s="3">
        <v>34880.04</v>
      </c>
      <c r="F20" s="4">
        <v>25457</v>
      </c>
      <c r="G20" s="4">
        <v>24722</v>
      </c>
      <c r="H20" s="4">
        <v>24722</v>
      </c>
      <c r="I20" s="4">
        <v>24722</v>
      </c>
    </row>
    <row r="21" spans="1:9" x14ac:dyDescent="0.25">
      <c r="A21" s="122">
        <v>37</v>
      </c>
      <c r="B21" s="123"/>
      <c r="C21" s="124"/>
      <c r="D21" s="17" t="s">
        <v>104</v>
      </c>
      <c r="E21" s="3">
        <v>33987</v>
      </c>
      <c r="F21" s="4">
        <v>4000</v>
      </c>
      <c r="G21" s="4">
        <v>8400</v>
      </c>
      <c r="H21" s="4">
        <v>8400</v>
      </c>
      <c r="I21" s="4">
        <v>8400</v>
      </c>
    </row>
    <row r="22" spans="1:9" ht="25.5" x14ac:dyDescent="0.25">
      <c r="A22" s="122">
        <v>4</v>
      </c>
      <c r="B22" s="123"/>
      <c r="C22" s="124"/>
      <c r="D22" s="17" t="s">
        <v>12</v>
      </c>
      <c r="E22" s="12">
        <f>E23</f>
        <v>6776.1</v>
      </c>
      <c r="F22" s="12">
        <f>F23</f>
        <v>32000</v>
      </c>
      <c r="G22" s="12">
        <f t="shared" ref="G22" si="9">G23</f>
        <v>27500</v>
      </c>
      <c r="H22" s="12">
        <f t="shared" ref="H22" si="10">H23</f>
        <v>27500</v>
      </c>
      <c r="I22" s="12">
        <f t="shared" ref="I22" si="11">I23</f>
        <v>27500</v>
      </c>
    </row>
    <row r="23" spans="1:9" ht="25.5" x14ac:dyDescent="0.25">
      <c r="A23" s="122">
        <v>42</v>
      </c>
      <c r="B23" s="123"/>
      <c r="C23" s="124"/>
      <c r="D23" s="17" t="s">
        <v>34</v>
      </c>
      <c r="E23" s="3">
        <v>6776.1</v>
      </c>
      <c r="F23" s="4">
        <v>32000</v>
      </c>
      <c r="G23" s="4">
        <v>27500</v>
      </c>
      <c r="H23" s="4">
        <v>27500</v>
      </c>
      <c r="I23" s="4">
        <v>27500</v>
      </c>
    </row>
    <row r="24" spans="1:9" ht="25.5" x14ac:dyDescent="0.25">
      <c r="A24" s="119" t="s">
        <v>108</v>
      </c>
      <c r="B24" s="120"/>
      <c r="C24" s="121"/>
      <c r="D24" s="15" t="s">
        <v>107</v>
      </c>
      <c r="E24" s="125">
        <f>SUM(E26,E30)</f>
        <v>1709102.55</v>
      </c>
      <c r="F24" s="125">
        <f t="shared" ref="F24:I24" si="12">SUM(F26,F30)</f>
        <v>2210560</v>
      </c>
      <c r="G24" s="125">
        <f t="shared" si="12"/>
        <v>2538000</v>
      </c>
      <c r="H24" s="125">
        <f t="shared" si="12"/>
        <v>2538000</v>
      </c>
      <c r="I24" s="125">
        <f t="shared" si="12"/>
        <v>2538000</v>
      </c>
    </row>
    <row r="25" spans="1:9" x14ac:dyDescent="0.25">
      <c r="A25" s="116" t="s">
        <v>86</v>
      </c>
      <c r="B25" s="117"/>
      <c r="C25" s="118"/>
      <c r="D25" s="16" t="s">
        <v>106</v>
      </c>
      <c r="E25" s="12"/>
      <c r="F25" s="12"/>
      <c r="G25" s="12"/>
      <c r="H25" s="12"/>
      <c r="I25" s="12"/>
    </row>
    <row r="26" spans="1:9" x14ac:dyDescent="0.25">
      <c r="A26" s="122">
        <v>3</v>
      </c>
      <c r="B26" s="123"/>
      <c r="C26" s="124"/>
      <c r="D26" s="17" t="s">
        <v>10</v>
      </c>
      <c r="E26" s="12">
        <f>SUM(E27:E28)</f>
        <v>1709102.55</v>
      </c>
      <c r="F26" s="12">
        <f t="shared" ref="F26:I26" si="13">SUM(F27:F28)</f>
        <v>2210560</v>
      </c>
      <c r="G26" s="12">
        <f t="shared" si="13"/>
        <v>2538000</v>
      </c>
      <c r="H26" s="12">
        <f t="shared" si="13"/>
        <v>2538000</v>
      </c>
      <c r="I26" s="12">
        <f t="shared" si="13"/>
        <v>2538000</v>
      </c>
    </row>
    <row r="27" spans="1:9" x14ac:dyDescent="0.25">
      <c r="A27" s="122">
        <v>31</v>
      </c>
      <c r="B27" s="123"/>
      <c r="C27" s="124"/>
      <c r="D27" s="17" t="s">
        <v>11</v>
      </c>
      <c r="E27" s="3">
        <v>1589469.69</v>
      </c>
      <c r="F27" s="4">
        <v>2060400</v>
      </c>
      <c r="G27" s="4">
        <v>2381500</v>
      </c>
      <c r="H27" s="4">
        <v>2381500</v>
      </c>
      <c r="I27" s="4">
        <v>2381500</v>
      </c>
    </row>
    <row r="28" spans="1:9" x14ac:dyDescent="0.25">
      <c r="A28" s="122">
        <v>32</v>
      </c>
      <c r="B28" s="123"/>
      <c r="C28" s="124"/>
      <c r="D28" s="17" t="s">
        <v>26</v>
      </c>
      <c r="E28" s="3">
        <v>119632.86</v>
      </c>
      <c r="F28" s="4">
        <v>150160</v>
      </c>
      <c r="G28" s="4">
        <v>156500</v>
      </c>
      <c r="H28" s="4">
        <v>156500</v>
      </c>
      <c r="I28" s="4">
        <v>156500</v>
      </c>
    </row>
    <row r="29" spans="1:9" x14ac:dyDescent="0.25">
      <c r="A29" s="122">
        <v>37</v>
      </c>
      <c r="B29" s="123"/>
      <c r="C29" s="124"/>
      <c r="D29" s="17" t="s">
        <v>104</v>
      </c>
      <c r="E29" s="3"/>
      <c r="F29" s="4"/>
      <c r="G29" s="4"/>
      <c r="H29" s="4"/>
      <c r="I29" s="4"/>
    </row>
    <row r="30" spans="1:9" ht="25.5" x14ac:dyDescent="0.25">
      <c r="A30" s="122">
        <v>4</v>
      </c>
      <c r="B30" s="123"/>
      <c r="C30" s="124"/>
      <c r="D30" s="17" t="s">
        <v>12</v>
      </c>
      <c r="E30" s="4"/>
      <c r="F30" s="4"/>
      <c r="G30" s="4"/>
      <c r="H30" s="4"/>
      <c r="I30" s="4"/>
    </row>
    <row r="31" spans="1:9" ht="25.5" x14ac:dyDescent="0.25">
      <c r="A31" s="122">
        <v>42</v>
      </c>
      <c r="B31" s="123"/>
      <c r="C31" s="124"/>
      <c r="D31" s="17" t="s">
        <v>34</v>
      </c>
      <c r="E31" s="3"/>
      <c r="F31" s="4"/>
      <c r="G31" s="4"/>
      <c r="H31" s="4"/>
      <c r="I31" s="4"/>
    </row>
    <row r="32" spans="1:9" ht="25.5" x14ac:dyDescent="0.25">
      <c r="A32" s="119" t="s">
        <v>109</v>
      </c>
      <c r="B32" s="120"/>
      <c r="C32" s="121"/>
      <c r="D32" s="15" t="s">
        <v>110</v>
      </c>
      <c r="E32" s="125">
        <f>SUM(E34,E38)</f>
        <v>21349.84</v>
      </c>
      <c r="F32" s="125">
        <f t="shared" ref="F32:I32" si="14">SUM(F34,F38)</f>
        <v>26920</v>
      </c>
      <c r="G32" s="125">
        <f t="shared" si="14"/>
        <v>23300</v>
      </c>
      <c r="H32" s="125">
        <f t="shared" si="14"/>
        <v>23300</v>
      </c>
      <c r="I32" s="125">
        <f t="shared" si="14"/>
        <v>23300</v>
      </c>
    </row>
    <row r="33" spans="1:9" x14ac:dyDescent="0.25">
      <c r="A33" s="116" t="s">
        <v>87</v>
      </c>
      <c r="B33" s="117"/>
      <c r="C33" s="118"/>
      <c r="D33" s="16" t="s">
        <v>105</v>
      </c>
      <c r="E33" s="12"/>
      <c r="F33" s="12"/>
      <c r="G33" s="12"/>
      <c r="H33" s="12"/>
      <c r="I33" s="12"/>
    </row>
    <row r="34" spans="1:9" x14ac:dyDescent="0.25">
      <c r="A34" s="122">
        <v>3</v>
      </c>
      <c r="B34" s="123"/>
      <c r="C34" s="124"/>
      <c r="D34" s="17" t="s">
        <v>10</v>
      </c>
      <c r="E34" s="12">
        <f>SUM(E35:E37)</f>
        <v>21349.84</v>
      </c>
      <c r="F34" s="12">
        <f t="shared" ref="F34:I34" si="15">SUM(F35:F37)</f>
        <v>26920</v>
      </c>
      <c r="G34" s="12">
        <f t="shared" si="15"/>
        <v>23300</v>
      </c>
      <c r="H34" s="12">
        <f t="shared" si="15"/>
        <v>23300</v>
      </c>
      <c r="I34" s="12">
        <f t="shared" si="15"/>
        <v>23300</v>
      </c>
    </row>
    <row r="35" spans="1:9" x14ac:dyDescent="0.25">
      <c r="A35" s="122">
        <v>31</v>
      </c>
      <c r="B35" s="123"/>
      <c r="C35" s="124"/>
      <c r="D35" s="17" t="s">
        <v>11</v>
      </c>
      <c r="E35" s="3"/>
      <c r="F35" s="4"/>
      <c r="G35" s="4"/>
      <c r="H35" s="4"/>
      <c r="I35" s="4"/>
    </row>
    <row r="36" spans="1:9" x14ac:dyDescent="0.25">
      <c r="A36" s="122">
        <v>32</v>
      </c>
      <c r="B36" s="123"/>
      <c r="C36" s="124"/>
      <c r="D36" s="17" t="s">
        <v>26</v>
      </c>
      <c r="E36" s="3"/>
      <c r="F36" s="4"/>
      <c r="G36" s="4"/>
      <c r="H36" s="4"/>
      <c r="I36" s="4"/>
    </row>
    <row r="37" spans="1:9" x14ac:dyDescent="0.25">
      <c r="A37" s="122">
        <v>37</v>
      </c>
      <c r="B37" s="123"/>
      <c r="C37" s="124"/>
      <c r="D37" s="17" t="s">
        <v>104</v>
      </c>
      <c r="E37" s="3">
        <v>21349.84</v>
      </c>
      <c r="F37" s="4">
        <v>26920</v>
      </c>
      <c r="G37" s="4">
        <v>23300</v>
      </c>
      <c r="H37" s="4">
        <v>23300</v>
      </c>
      <c r="I37" s="4">
        <v>23300</v>
      </c>
    </row>
    <row r="38" spans="1:9" ht="25.5" x14ac:dyDescent="0.25">
      <c r="A38" s="122">
        <v>4</v>
      </c>
      <c r="B38" s="123"/>
      <c r="C38" s="124"/>
      <c r="D38" s="17" t="s">
        <v>12</v>
      </c>
      <c r="E38" s="4"/>
      <c r="F38" s="4"/>
      <c r="G38" s="4"/>
      <c r="H38" s="4"/>
      <c r="I38" s="4"/>
    </row>
    <row r="39" spans="1:9" ht="25.5" x14ac:dyDescent="0.25">
      <c r="A39" s="122">
        <v>42</v>
      </c>
      <c r="B39" s="123"/>
      <c r="C39" s="124"/>
      <c r="D39" s="17" t="s">
        <v>34</v>
      </c>
      <c r="E39" s="3"/>
      <c r="F39" s="4"/>
      <c r="G39" s="4"/>
      <c r="H39" s="4"/>
      <c r="I39" s="4"/>
    </row>
    <row r="40" spans="1:9" ht="25.5" x14ac:dyDescent="0.25">
      <c r="A40" s="119" t="s">
        <v>111</v>
      </c>
      <c r="B40" s="120"/>
      <c r="C40" s="121"/>
      <c r="D40" s="15" t="s">
        <v>112</v>
      </c>
      <c r="E40" s="125">
        <f>SUM(E42,E46)</f>
        <v>8371.18</v>
      </c>
      <c r="F40" s="125">
        <f t="shared" ref="F40:I40" si="16">SUM(F42,F46)</f>
        <v>52244</v>
      </c>
      <c r="G40" s="125">
        <f t="shared" si="16"/>
        <v>116300</v>
      </c>
      <c r="H40" s="125">
        <f t="shared" si="16"/>
        <v>116300</v>
      </c>
      <c r="I40" s="125">
        <f t="shared" si="16"/>
        <v>116300</v>
      </c>
    </row>
    <row r="41" spans="1:9" x14ac:dyDescent="0.25">
      <c r="A41" s="116" t="s">
        <v>87</v>
      </c>
      <c r="B41" s="117"/>
      <c r="C41" s="118"/>
      <c r="D41" s="16" t="s">
        <v>105</v>
      </c>
      <c r="E41" s="12"/>
      <c r="F41" s="12"/>
      <c r="G41" s="12"/>
      <c r="H41" s="12"/>
      <c r="I41" s="12"/>
    </row>
    <row r="42" spans="1:9" x14ac:dyDescent="0.25">
      <c r="A42" s="122">
        <v>3</v>
      </c>
      <c r="B42" s="123"/>
      <c r="C42" s="124"/>
      <c r="D42" s="17" t="s">
        <v>10</v>
      </c>
      <c r="E42" s="12">
        <f>SUM(E43:E45)</f>
        <v>8371.18</v>
      </c>
      <c r="F42" s="12">
        <f t="shared" ref="F42" si="17">SUM(F43:F45)</f>
        <v>52244</v>
      </c>
      <c r="G42" s="12">
        <f t="shared" ref="G42" si="18">SUM(G43:G45)</f>
        <v>116300</v>
      </c>
      <c r="H42" s="12">
        <f t="shared" ref="H42" si="19">SUM(H43:H45)</f>
        <v>116300</v>
      </c>
      <c r="I42" s="12">
        <f t="shared" ref="I42" si="20">SUM(I43:I45)</f>
        <v>116300</v>
      </c>
    </row>
    <row r="43" spans="1:9" x14ac:dyDescent="0.25">
      <c r="A43" s="122">
        <v>31</v>
      </c>
      <c r="B43" s="123"/>
      <c r="C43" s="124"/>
      <c r="D43" s="17" t="s">
        <v>11</v>
      </c>
      <c r="E43" s="3">
        <v>7739.97</v>
      </c>
      <c r="F43" s="4">
        <v>47013</v>
      </c>
      <c r="G43" s="4">
        <v>111200</v>
      </c>
      <c r="H43" s="4">
        <v>111200</v>
      </c>
      <c r="I43" s="4">
        <v>111200</v>
      </c>
    </row>
    <row r="44" spans="1:9" x14ac:dyDescent="0.25">
      <c r="A44" s="122">
        <v>32</v>
      </c>
      <c r="B44" s="123"/>
      <c r="C44" s="124"/>
      <c r="D44" s="17" t="s">
        <v>26</v>
      </c>
      <c r="E44" s="3">
        <v>631.21</v>
      </c>
      <c r="F44" s="4">
        <v>5231</v>
      </c>
      <c r="G44" s="4">
        <v>5100</v>
      </c>
      <c r="H44" s="4">
        <v>5100</v>
      </c>
      <c r="I44" s="4">
        <v>5100</v>
      </c>
    </row>
    <row r="45" spans="1:9" x14ac:dyDescent="0.25">
      <c r="A45" s="122">
        <v>37</v>
      </c>
      <c r="B45" s="123"/>
      <c r="C45" s="124"/>
      <c r="D45" s="17" t="s">
        <v>104</v>
      </c>
      <c r="E45" s="3"/>
      <c r="F45" s="4"/>
      <c r="G45" s="4"/>
      <c r="H45" s="4"/>
      <c r="I45" s="4"/>
    </row>
    <row r="46" spans="1:9" ht="25.5" x14ac:dyDescent="0.25">
      <c r="A46" s="122">
        <v>4</v>
      </c>
      <c r="B46" s="123"/>
      <c r="C46" s="124"/>
      <c r="D46" s="17" t="s">
        <v>12</v>
      </c>
      <c r="E46" s="4"/>
      <c r="F46" s="4"/>
      <c r="G46" s="4"/>
      <c r="H46" s="4"/>
      <c r="I46" s="4"/>
    </row>
    <row r="47" spans="1:9" ht="25.5" x14ac:dyDescent="0.25">
      <c r="A47" s="122">
        <v>42</v>
      </c>
      <c r="B47" s="123"/>
      <c r="C47" s="124"/>
      <c r="D47" s="17" t="s">
        <v>34</v>
      </c>
      <c r="E47" s="3"/>
      <c r="F47" s="4"/>
      <c r="G47" s="4"/>
      <c r="H47" s="4"/>
      <c r="I47" s="4"/>
    </row>
    <row r="48" spans="1:9" ht="25.5" x14ac:dyDescent="0.25">
      <c r="A48" s="119" t="s">
        <v>113</v>
      </c>
      <c r="B48" s="120"/>
      <c r="C48" s="121"/>
      <c r="D48" s="15" t="s">
        <v>114</v>
      </c>
      <c r="E48" s="125">
        <f>SUM(E50,E54)</f>
        <v>0</v>
      </c>
      <c r="F48" s="125">
        <f t="shared" ref="F48:I48" si="21">SUM(F50,F54)</f>
        <v>15228</v>
      </c>
      <c r="G48" s="125">
        <f t="shared" si="21"/>
        <v>76700</v>
      </c>
      <c r="H48" s="125">
        <f t="shared" si="21"/>
        <v>0</v>
      </c>
      <c r="I48" s="125">
        <f t="shared" si="21"/>
        <v>0</v>
      </c>
    </row>
    <row r="49" spans="1:9" ht="27.75" customHeight="1" x14ac:dyDescent="0.25">
      <c r="A49" s="116" t="s">
        <v>115</v>
      </c>
      <c r="B49" s="117"/>
      <c r="C49" s="118"/>
      <c r="D49" s="16" t="s">
        <v>116</v>
      </c>
      <c r="E49" s="12"/>
      <c r="F49" s="12"/>
      <c r="G49" s="12"/>
      <c r="H49" s="12"/>
      <c r="I49" s="12"/>
    </row>
    <row r="50" spans="1:9" x14ac:dyDescent="0.25">
      <c r="A50" s="122">
        <v>3</v>
      </c>
      <c r="B50" s="123"/>
      <c r="C50" s="124"/>
      <c r="D50" s="17" t="s">
        <v>10</v>
      </c>
      <c r="E50" s="12">
        <f>SUM(E51:E53)</f>
        <v>0</v>
      </c>
      <c r="F50" s="12">
        <f t="shared" ref="F50" si="22">SUM(F51:F53)</f>
        <v>15228</v>
      </c>
      <c r="G50" s="12">
        <f t="shared" ref="G50" si="23">SUM(G51:G53)</f>
        <v>76700</v>
      </c>
      <c r="H50" s="12">
        <f t="shared" ref="H50" si="24">SUM(H51:H53)</f>
        <v>0</v>
      </c>
      <c r="I50" s="12">
        <f t="shared" ref="I50" si="25">SUM(I51:I53)</f>
        <v>0</v>
      </c>
    </row>
    <row r="51" spans="1:9" x14ac:dyDescent="0.25">
      <c r="A51" s="122">
        <v>31</v>
      </c>
      <c r="B51" s="123"/>
      <c r="C51" s="124"/>
      <c r="D51" s="17" t="s">
        <v>11</v>
      </c>
      <c r="E51" s="3"/>
      <c r="F51" s="4">
        <v>14186</v>
      </c>
      <c r="G51" s="4">
        <v>74360</v>
      </c>
      <c r="H51" s="4"/>
      <c r="I51" s="4"/>
    </row>
    <row r="52" spans="1:9" x14ac:dyDescent="0.25">
      <c r="A52" s="122">
        <v>32</v>
      </c>
      <c r="B52" s="123"/>
      <c r="C52" s="124"/>
      <c r="D52" s="17" t="s">
        <v>26</v>
      </c>
      <c r="E52" s="3"/>
      <c r="F52" s="4">
        <v>1042</v>
      </c>
      <c r="G52" s="4">
        <v>2340</v>
      </c>
      <c r="H52" s="4"/>
      <c r="I52" s="4"/>
    </row>
    <row r="53" spans="1:9" x14ac:dyDescent="0.25">
      <c r="A53" s="122">
        <v>37</v>
      </c>
      <c r="B53" s="123"/>
      <c r="C53" s="124"/>
      <c r="D53" s="17" t="s">
        <v>104</v>
      </c>
      <c r="E53" s="3"/>
      <c r="F53" s="4"/>
      <c r="G53" s="4"/>
      <c r="H53" s="4"/>
      <c r="I53" s="4"/>
    </row>
    <row r="54" spans="1:9" ht="25.5" x14ac:dyDescent="0.25">
      <c r="A54" s="122">
        <v>4</v>
      </c>
      <c r="B54" s="123"/>
      <c r="C54" s="124"/>
      <c r="D54" s="17" t="s">
        <v>12</v>
      </c>
      <c r="E54" s="4"/>
      <c r="F54" s="4"/>
      <c r="G54" s="4"/>
      <c r="H54" s="4"/>
      <c r="I54" s="4"/>
    </row>
    <row r="55" spans="1:9" ht="25.5" x14ac:dyDescent="0.25">
      <c r="A55" s="122">
        <v>42</v>
      </c>
      <c r="B55" s="123"/>
      <c r="C55" s="124"/>
      <c r="D55" s="17" t="s">
        <v>34</v>
      </c>
      <c r="E55" s="3"/>
      <c r="F55" s="4"/>
      <c r="G55" s="4"/>
      <c r="H55" s="4"/>
      <c r="I55" s="4"/>
    </row>
    <row r="56" spans="1:9" x14ac:dyDescent="0.25">
      <c r="A56" s="119" t="s">
        <v>117</v>
      </c>
      <c r="B56" s="120"/>
      <c r="C56" s="121"/>
      <c r="D56" s="15" t="s">
        <v>118</v>
      </c>
      <c r="E56" s="125">
        <f>SUM(E58,E62)</f>
        <v>672</v>
      </c>
      <c r="F56" s="125">
        <f t="shared" ref="F56:I56" si="26">SUM(F58,F62)</f>
        <v>1960</v>
      </c>
      <c r="G56" s="125">
        <f t="shared" si="26"/>
        <v>3920</v>
      </c>
      <c r="H56" s="125">
        <f t="shared" si="26"/>
        <v>3921</v>
      </c>
      <c r="I56" s="125">
        <f t="shared" si="26"/>
        <v>3922</v>
      </c>
    </row>
    <row r="57" spans="1:9" ht="28.5" customHeight="1" x14ac:dyDescent="0.25">
      <c r="A57" s="116" t="s">
        <v>87</v>
      </c>
      <c r="B57" s="117"/>
      <c r="C57" s="118"/>
      <c r="D57" s="16" t="s">
        <v>105</v>
      </c>
      <c r="E57" s="12"/>
      <c r="F57" s="12"/>
      <c r="G57" s="12"/>
      <c r="H57" s="12"/>
      <c r="I57" s="12"/>
    </row>
    <row r="58" spans="1:9" x14ac:dyDescent="0.25">
      <c r="A58" s="122">
        <v>3</v>
      </c>
      <c r="B58" s="123"/>
      <c r="C58" s="124"/>
      <c r="D58" s="17" t="s">
        <v>10</v>
      </c>
      <c r="E58" s="12">
        <f>SUM(E59:E61)</f>
        <v>672</v>
      </c>
      <c r="F58" s="12">
        <f t="shared" ref="F58" si="27">SUM(F59:F61)</f>
        <v>1960</v>
      </c>
      <c r="G58" s="12">
        <f t="shared" ref="G58" si="28">SUM(G59:G61)</f>
        <v>3920</v>
      </c>
      <c r="H58" s="12">
        <f t="shared" ref="H58" si="29">SUM(H59:H61)</f>
        <v>3921</v>
      </c>
      <c r="I58" s="12">
        <f t="shared" ref="I58" si="30">SUM(I59:I61)</f>
        <v>3922</v>
      </c>
    </row>
    <row r="59" spans="1:9" x14ac:dyDescent="0.25">
      <c r="A59" s="122">
        <v>31</v>
      </c>
      <c r="B59" s="123"/>
      <c r="C59" s="124"/>
      <c r="D59" s="17" t="s">
        <v>11</v>
      </c>
      <c r="E59" s="3">
        <v>672</v>
      </c>
      <c r="F59" s="4">
        <v>1960</v>
      </c>
      <c r="G59" s="4">
        <v>3920</v>
      </c>
      <c r="H59" s="4">
        <v>3921</v>
      </c>
      <c r="I59" s="4">
        <v>3922</v>
      </c>
    </row>
    <row r="60" spans="1:9" x14ac:dyDescent="0.25">
      <c r="A60" s="122">
        <v>32</v>
      </c>
      <c r="B60" s="123"/>
      <c r="C60" s="124"/>
      <c r="D60" s="17" t="s">
        <v>26</v>
      </c>
      <c r="E60" s="3"/>
      <c r="F60" s="4"/>
      <c r="G60" s="4"/>
      <c r="H60" s="4"/>
      <c r="I60" s="4"/>
    </row>
    <row r="61" spans="1:9" x14ac:dyDescent="0.25">
      <c r="A61" s="122">
        <v>37</v>
      </c>
      <c r="B61" s="123"/>
      <c r="C61" s="124"/>
      <c r="D61" s="17" t="s">
        <v>104</v>
      </c>
      <c r="E61" s="3"/>
      <c r="F61" s="4"/>
      <c r="G61" s="4"/>
      <c r="H61" s="4"/>
      <c r="I61" s="4"/>
    </row>
    <row r="62" spans="1:9" ht="25.5" x14ac:dyDescent="0.25">
      <c r="A62" s="122">
        <v>4</v>
      </c>
      <c r="B62" s="123"/>
      <c r="C62" s="124"/>
      <c r="D62" s="17" t="s">
        <v>12</v>
      </c>
      <c r="E62" s="4"/>
      <c r="F62" s="4"/>
      <c r="G62" s="4"/>
      <c r="H62" s="4"/>
      <c r="I62" s="4"/>
    </row>
    <row r="63" spans="1:9" ht="25.5" x14ac:dyDescent="0.25">
      <c r="A63" s="122">
        <v>42</v>
      </c>
      <c r="B63" s="123"/>
      <c r="C63" s="124"/>
      <c r="D63" s="17" t="s">
        <v>34</v>
      </c>
      <c r="E63" s="3"/>
      <c r="F63" s="4"/>
      <c r="G63" s="4"/>
      <c r="H63" s="4"/>
      <c r="I63" s="4"/>
    </row>
    <row r="64" spans="1:9" ht="25.5" x14ac:dyDescent="0.25">
      <c r="A64" s="119" t="s">
        <v>119</v>
      </c>
      <c r="B64" s="120"/>
      <c r="C64" s="121"/>
      <c r="D64" s="15" t="s">
        <v>120</v>
      </c>
      <c r="E64" s="125">
        <f>SUM(E66,E70)</f>
        <v>23534.47</v>
      </c>
      <c r="F64" s="125">
        <f t="shared" ref="F64:I64" si="31">SUM(F66,F70)</f>
        <v>90327.13</v>
      </c>
      <c r="G64" s="125">
        <f t="shared" si="31"/>
        <v>80000</v>
      </c>
      <c r="H64" s="125">
        <f t="shared" si="31"/>
        <v>75000</v>
      </c>
      <c r="I64" s="125">
        <f t="shared" si="31"/>
        <v>75000</v>
      </c>
    </row>
    <row r="65" spans="1:9" x14ac:dyDescent="0.25">
      <c r="A65" s="116" t="s">
        <v>121</v>
      </c>
      <c r="B65" s="117"/>
      <c r="C65" s="118"/>
      <c r="D65" s="16" t="s">
        <v>106</v>
      </c>
      <c r="E65" s="12"/>
      <c r="F65" s="12"/>
      <c r="G65" s="12"/>
      <c r="H65" s="12"/>
      <c r="I65" s="12"/>
    </row>
    <row r="66" spans="1:9" x14ac:dyDescent="0.25">
      <c r="A66" s="122">
        <v>3</v>
      </c>
      <c r="B66" s="123"/>
      <c r="C66" s="124"/>
      <c r="D66" s="17" t="s">
        <v>10</v>
      </c>
      <c r="E66" s="12">
        <f>SUM(E67:E69)</f>
        <v>23534.47</v>
      </c>
      <c r="F66" s="12">
        <f t="shared" ref="F66" si="32">SUM(F67:F69)</f>
        <v>90327.13</v>
      </c>
      <c r="G66" s="12">
        <f t="shared" ref="G66" si="33">SUM(G67:G69)</f>
        <v>80000</v>
      </c>
      <c r="H66" s="12">
        <f t="shared" ref="H66" si="34">SUM(H67:H69)</f>
        <v>75000</v>
      </c>
      <c r="I66" s="12">
        <f t="shared" ref="I66" si="35">SUM(I67:I69)</f>
        <v>75000</v>
      </c>
    </row>
    <row r="67" spans="1:9" x14ac:dyDescent="0.25">
      <c r="A67" s="122">
        <v>31</v>
      </c>
      <c r="B67" s="123"/>
      <c r="C67" s="124"/>
      <c r="D67" s="17" t="s">
        <v>11</v>
      </c>
      <c r="E67" s="3"/>
      <c r="F67" s="4"/>
      <c r="G67" s="4"/>
      <c r="H67" s="4"/>
      <c r="I67" s="4"/>
    </row>
    <row r="68" spans="1:9" x14ac:dyDescent="0.25">
      <c r="A68" s="122">
        <v>32</v>
      </c>
      <c r="B68" s="123"/>
      <c r="C68" s="124"/>
      <c r="D68" s="17" t="s">
        <v>26</v>
      </c>
      <c r="E68" s="3">
        <v>23534.47</v>
      </c>
      <c r="F68" s="4">
        <v>90327.13</v>
      </c>
      <c r="G68" s="4">
        <v>80000</v>
      </c>
      <c r="H68" s="4">
        <v>75000</v>
      </c>
      <c r="I68" s="4">
        <v>75000</v>
      </c>
    </row>
    <row r="69" spans="1:9" x14ac:dyDescent="0.25">
      <c r="A69" s="122">
        <v>37</v>
      </c>
      <c r="B69" s="123"/>
      <c r="C69" s="124"/>
      <c r="D69" s="17" t="s">
        <v>104</v>
      </c>
      <c r="E69" s="3"/>
      <c r="F69" s="4"/>
      <c r="G69" s="4"/>
      <c r="H69" s="4"/>
      <c r="I69" s="4"/>
    </row>
    <row r="70" spans="1:9" ht="25.5" x14ac:dyDescent="0.25">
      <c r="A70" s="122">
        <v>4</v>
      </c>
      <c r="B70" s="123"/>
      <c r="C70" s="124"/>
      <c r="D70" s="17" t="s">
        <v>12</v>
      </c>
      <c r="E70" s="4"/>
      <c r="F70" s="4"/>
      <c r="G70" s="4"/>
      <c r="H70" s="4"/>
      <c r="I70" s="4"/>
    </row>
    <row r="71" spans="1:9" ht="25.5" x14ac:dyDescent="0.25">
      <c r="A71" s="122">
        <v>42</v>
      </c>
      <c r="B71" s="123"/>
      <c r="C71" s="124"/>
      <c r="D71" s="17" t="s">
        <v>34</v>
      </c>
      <c r="E71" s="3"/>
      <c r="F71" s="4"/>
      <c r="G71" s="4"/>
      <c r="H71" s="4"/>
      <c r="I71" s="4"/>
    </row>
    <row r="72" spans="1:9" ht="25.5" x14ac:dyDescent="0.25">
      <c r="A72" s="119" t="s">
        <v>122</v>
      </c>
      <c r="B72" s="120"/>
      <c r="C72" s="121"/>
      <c r="D72" s="15" t="s">
        <v>123</v>
      </c>
      <c r="E72" s="125">
        <f>SUM(E74,E78)</f>
        <v>0</v>
      </c>
      <c r="F72" s="125">
        <f t="shared" ref="F72:I72" si="36">SUM(F74,F78)</f>
        <v>0</v>
      </c>
      <c r="G72" s="125">
        <f t="shared" si="36"/>
        <v>38900</v>
      </c>
      <c r="H72" s="125">
        <f t="shared" si="36"/>
        <v>76700</v>
      </c>
      <c r="I72" s="125">
        <f t="shared" si="36"/>
        <v>0</v>
      </c>
    </row>
    <row r="73" spans="1:9" ht="22.5" customHeight="1" x14ac:dyDescent="0.25">
      <c r="A73" s="116" t="s">
        <v>115</v>
      </c>
      <c r="B73" s="117"/>
      <c r="C73" s="118"/>
      <c r="D73" s="16" t="s">
        <v>116</v>
      </c>
      <c r="E73" s="12"/>
      <c r="F73" s="12"/>
      <c r="G73" s="12"/>
      <c r="H73" s="12"/>
      <c r="I73" s="12"/>
    </row>
    <row r="74" spans="1:9" x14ac:dyDescent="0.25">
      <c r="A74" s="122">
        <v>3</v>
      </c>
      <c r="B74" s="123"/>
      <c r="C74" s="124"/>
      <c r="D74" s="17" t="s">
        <v>10</v>
      </c>
      <c r="E74" s="12">
        <f>SUM(E75:E77)</f>
        <v>0</v>
      </c>
      <c r="F74" s="12">
        <f t="shared" ref="F74" si="37">SUM(F75:F77)</f>
        <v>0</v>
      </c>
      <c r="G74" s="12">
        <f t="shared" ref="G74" si="38">SUM(G75:G77)</f>
        <v>38900</v>
      </c>
      <c r="H74" s="12">
        <f t="shared" ref="H74" si="39">SUM(H75:H77)</f>
        <v>76700</v>
      </c>
      <c r="I74" s="12">
        <f t="shared" ref="I74" si="40">SUM(I75:I77)</f>
        <v>0</v>
      </c>
    </row>
    <row r="75" spans="1:9" x14ac:dyDescent="0.25">
      <c r="A75" s="122">
        <v>31</v>
      </c>
      <c r="B75" s="123"/>
      <c r="C75" s="124"/>
      <c r="D75" s="17" t="s">
        <v>11</v>
      </c>
      <c r="E75" s="3"/>
      <c r="F75" s="4"/>
      <c r="G75" s="4">
        <v>37740</v>
      </c>
      <c r="H75" s="4">
        <v>74360</v>
      </c>
      <c r="I75" s="4"/>
    </row>
    <row r="76" spans="1:9" x14ac:dyDescent="0.25">
      <c r="A76" s="122">
        <v>32</v>
      </c>
      <c r="B76" s="123"/>
      <c r="C76" s="124"/>
      <c r="D76" s="17" t="s">
        <v>26</v>
      </c>
      <c r="E76" s="3"/>
      <c r="F76" s="4"/>
      <c r="G76" s="4">
        <v>1160</v>
      </c>
      <c r="H76" s="4">
        <v>2340</v>
      </c>
      <c r="I76" s="4"/>
    </row>
    <row r="77" spans="1:9" x14ac:dyDescent="0.25">
      <c r="A77" s="122">
        <v>37</v>
      </c>
      <c r="B77" s="123"/>
      <c r="C77" s="124"/>
      <c r="D77" s="17" t="s">
        <v>104</v>
      </c>
      <c r="E77" s="3"/>
      <c r="F77" s="4"/>
      <c r="G77" s="4"/>
      <c r="H77" s="4"/>
      <c r="I77" s="4"/>
    </row>
    <row r="78" spans="1:9" ht="25.5" x14ac:dyDescent="0.25">
      <c r="A78" s="122">
        <v>4</v>
      </c>
      <c r="B78" s="123"/>
      <c r="C78" s="124"/>
      <c r="D78" s="17" t="s">
        <v>12</v>
      </c>
      <c r="E78" s="4"/>
      <c r="F78" s="4"/>
      <c r="G78" s="4"/>
      <c r="H78" s="4"/>
      <c r="I78" s="4"/>
    </row>
    <row r="79" spans="1:9" ht="25.5" x14ac:dyDescent="0.25">
      <c r="A79" s="122">
        <v>42</v>
      </c>
      <c r="B79" s="123"/>
      <c r="C79" s="124"/>
      <c r="D79" s="17" t="s">
        <v>34</v>
      </c>
      <c r="E79" s="3"/>
      <c r="F79" s="4"/>
      <c r="G79" s="4"/>
      <c r="H79" s="4"/>
      <c r="I79" s="4"/>
    </row>
    <row r="80" spans="1:9" ht="25.5" x14ac:dyDescent="0.25">
      <c r="A80" s="119" t="s">
        <v>125</v>
      </c>
      <c r="B80" s="120"/>
      <c r="C80" s="121"/>
      <c r="D80" s="15" t="s">
        <v>124</v>
      </c>
      <c r="E80" s="125">
        <f>SUM(E82,E86)</f>
        <v>0</v>
      </c>
      <c r="F80" s="125">
        <f t="shared" ref="F80:I80" si="41">SUM(F82,F86)</f>
        <v>0</v>
      </c>
      <c r="G80" s="125">
        <f t="shared" si="41"/>
        <v>0</v>
      </c>
      <c r="H80" s="125">
        <f t="shared" si="41"/>
        <v>38900</v>
      </c>
      <c r="I80" s="125">
        <f t="shared" si="41"/>
        <v>76700</v>
      </c>
    </row>
    <row r="81" spans="1:9" ht="29.25" customHeight="1" x14ac:dyDescent="0.25">
      <c r="A81" s="116" t="s">
        <v>115</v>
      </c>
      <c r="B81" s="117"/>
      <c r="C81" s="118"/>
      <c r="D81" s="16" t="s">
        <v>116</v>
      </c>
      <c r="E81" s="12"/>
      <c r="F81" s="12"/>
      <c r="G81" s="12"/>
      <c r="H81" s="12"/>
      <c r="I81" s="12"/>
    </row>
    <row r="82" spans="1:9" x14ac:dyDescent="0.25">
      <c r="A82" s="122">
        <v>3</v>
      </c>
      <c r="B82" s="123"/>
      <c r="C82" s="124"/>
      <c r="D82" s="17" t="s">
        <v>10</v>
      </c>
      <c r="E82" s="12">
        <f>SUM(E83:E85)</f>
        <v>0</v>
      </c>
      <c r="F82" s="12">
        <f t="shared" ref="F82" si="42">SUM(F83:F85)</f>
        <v>0</v>
      </c>
      <c r="G82" s="12">
        <f t="shared" ref="G82" si="43">SUM(G83:G85)</f>
        <v>0</v>
      </c>
      <c r="H82" s="12">
        <f t="shared" ref="H82" si="44">SUM(H83:H85)</f>
        <v>38900</v>
      </c>
      <c r="I82" s="12">
        <f t="shared" ref="I82" si="45">SUM(I83:I85)</f>
        <v>76700</v>
      </c>
    </row>
    <row r="83" spans="1:9" x14ac:dyDescent="0.25">
      <c r="A83" s="122">
        <v>31</v>
      </c>
      <c r="B83" s="123"/>
      <c r="C83" s="124"/>
      <c r="D83" s="17" t="s">
        <v>11</v>
      </c>
      <c r="E83" s="3"/>
      <c r="F83" s="4"/>
      <c r="G83" s="4"/>
      <c r="H83" s="4">
        <v>37740</v>
      </c>
      <c r="I83" s="4">
        <v>74360</v>
      </c>
    </row>
    <row r="84" spans="1:9" x14ac:dyDescent="0.25">
      <c r="A84" s="122">
        <v>32</v>
      </c>
      <c r="B84" s="123"/>
      <c r="C84" s="124"/>
      <c r="D84" s="17" t="s">
        <v>26</v>
      </c>
      <c r="E84" s="3"/>
      <c r="F84" s="4"/>
      <c r="G84" s="4"/>
      <c r="H84" s="4">
        <v>1160</v>
      </c>
      <c r="I84" s="4">
        <v>2340</v>
      </c>
    </row>
    <row r="85" spans="1:9" x14ac:dyDescent="0.25">
      <c r="A85" s="122">
        <v>37</v>
      </c>
      <c r="B85" s="123"/>
      <c r="C85" s="124"/>
      <c r="D85" s="17" t="s">
        <v>104</v>
      </c>
      <c r="E85" s="3"/>
      <c r="F85" s="4"/>
      <c r="G85" s="4"/>
      <c r="H85" s="4"/>
      <c r="I85" s="4"/>
    </row>
    <row r="86" spans="1:9" ht="26.25" customHeight="1" x14ac:dyDescent="0.25">
      <c r="A86" s="122">
        <v>4</v>
      </c>
      <c r="B86" s="123"/>
      <c r="C86" s="124"/>
      <c r="D86" s="17" t="s">
        <v>12</v>
      </c>
      <c r="E86" s="4"/>
      <c r="F86" s="4"/>
      <c r="G86" s="4"/>
      <c r="H86" s="4"/>
      <c r="I86" s="4"/>
    </row>
    <row r="87" spans="1:9" ht="25.5" customHeight="1" x14ac:dyDescent="0.25">
      <c r="A87" s="122">
        <v>42</v>
      </c>
      <c r="B87" s="123"/>
      <c r="C87" s="124"/>
      <c r="D87" s="17" t="s">
        <v>34</v>
      </c>
      <c r="E87" s="3"/>
      <c r="F87" s="4"/>
      <c r="G87" s="4"/>
      <c r="H87" s="4"/>
      <c r="I87" s="4"/>
    </row>
  </sheetData>
  <mergeCells count="84">
    <mergeCell ref="A87:C87"/>
    <mergeCell ref="A82:C82"/>
    <mergeCell ref="A83:C83"/>
    <mergeCell ref="A84:C84"/>
    <mergeCell ref="A85:C85"/>
    <mergeCell ref="A86:C86"/>
    <mergeCell ref="A55:C55"/>
    <mergeCell ref="A56:C56"/>
    <mergeCell ref="A57:C57"/>
    <mergeCell ref="A58:C58"/>
    <mergeCell ref="A38:C38"/>
    <mergeCell ref="A37:C37"/>
    <mergeCell ref="A36:C36"/>
    <mergeCell ref="A71:C71"/>
    <mergeCell ref="A72:C72"/>
    <mergeCell ref="A73:C73"/>
    <mergeCell ref="A74:C74"/>
    <mergeCell ref="A75:C75"/>
    <mergeCell ref="A53:C53"/>
    <mergeCell ref="A54:C54"/>
    <mergeCell ref="A68:C68"/>
    <mergeCell ref="A69:C69"/>
    <mergeCell ref="A70:C70"/>
    <mergeCell ref="A59:C59"/>
    <mergeCell ref="A60:C60"/>
    <mergeCell ref="A61:C61"/>
    <mergeCell ref="A62:C62"/>
    <mergeCell ref="A64:C64"/>
    <mergeCell ref="A65:C65"/>
    <mergeCell ref="A66:C66"/>
    <mergeCell ref="A67:C67"/>
    <mergeCell ref="A48:C48"/>
    <mergeCell ref="A49:C49"/>
    <mergeCell ref="A50:C50"/>
    <mergeCell ref="A51:C51"/>
    <mergeCell ref="A52:C52"/>
    <mergeCell ref="A63:C63"/>
    <mergeCell ref="A39:C39"/>
    <mergeCell ref="A40:C40"/>
    <mergeCell ref="A41:C41"/>
    <mergeCell ref="A42:C42"/>
    <mergeCell ref="A43:C43"/>
    <mergeCell ref="A34:C34"/>
    <mergeCell ref="A35:C35"/>
    <mergeCell ref="A22:C22"/>
    <mergeCell ref="A30:C30"/>
    <mergeCell ref="A31:C31"/>
    <mergeCell ref="A32:C32"/>
    <mergeCell ref="A44:C44"/>
    <mergeCell ref="A45:C45"/>
    <mergeCell ref="A46:C46"/>
    <mergeCell ref="A47:C47"/>
    <mergeCell ref="A76:C76"/>
    <mergeCell ref="A77:C77"/>
    <mergeCell ref="A78:C78"/>
    <mergeCell ref="A79:C79"/>
    <mergeCell ref="A25:C25"/>
    <mergeCell ref="A33:C33"/>
    <mergeCell ref="A18:C18"/>
    <mergeCell ref="A19:C19"/>
    <mergeCell ref="A21:C21"/>
    <mergeCell ref="A80:C80"/>
    <mergeCell ref="A81:C81"/>
    <mergeCell ref="A28:C28"/>
    <mergeCell ref="A29:C29"/>
    <mergeCell ref="A23:C23"/>
    <mergeCell ref="A24:C24"/>
    <mergeCell ref="A26:C26"/>
    <mergeCell ref="A27:C27"/>
    <mergeCell ref="A6:C6"/>
    <mergeCell ref="A7:C7"/>
    <mergeCell ref="A20:C20"/>
    <mergeCell ref="A14:C14"/>
    <mergeCell ref="A15:C15"/>
    <mergeCell ref="A16:C16"/>
    <mergeCell ref="A17:C17"/>
    <mergeCell ref="A12:C12"/>
    <mergeCell ref="A1:I1"/>
    <mergeCell ref="A3:I3"/>
    <mergeCell ref="A5:C5"/>
    <mergeCell ref="A8:C8"/>
    <mergeCell ref="A9:C9"/>
    <mergeCell ref="A11:C11"/>
    <mergeCell ref="A10:C10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2024-11-12T08:43:09Z</cp:lastPrinted>
  <dcterms:created xsi:type="dcterms:W3CDTF">2022-08-12T12:51:27Z</dcterms:created>
  <dcterms:modified xsi:type="dcterms:W3CDTF">2024-11-12T09:48:40Z</dcterms:modified>
</cp:coreProperties>
</file>